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BGord\Documents\Codex\2026-09-16\pdf-plugin-pdf-openai-primary-runtime\outputs\01a0ad95-858c-7a02-aa42-dbaf08e4f9bd\"/>
    </mc:Choice>
  </mc:AlternateContent>
  <xr:revisionPtr revIDLastSave="0" documentId="8_{0AB3B0F5-337F-4C9C-AA8D-AE381E1F7F36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FW FAB 1-5" sheetId="1" r:id="rId1"/>
    <sheet name="TW Supply and Return" sheetId="2" r:id="rId2"/>
    <sheet name="Edit Input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3" l="1"/>
  <c r="G31" i="3"/>
  <c r="H30" i="3"/>
  <c r="G30" i="3"/>
  <c r="H27" i="3"/>
  <c r="G27" i="3"/>
  <c r="E69" i="2"/>
  <c r="D69" i="2"/>
  <c r="C69" i="2"/>
  <c r="B69" i="2"/>
  <c r="G62" i="2"/>
  <c r="F62" i="2"/>
  <c r="E62" i="2"/>
  <c r="D62" i="2"/>
  <c r="C62" i="2"/>
  <c r="B62" i="2"/>
  <c r="G61" i="2"/>
  <c r="F61" i="2"/>
  <c r="E61" i="2"/>
  <c r="D61" i="2"/>
  <c r="C61" i="2"/>
  <c r="B61" i="2"/>
  <c r="G60" i="2"/>
  <c r="F60" i="2"/>
  <c r="E60" i="2"/>
  <c r="D60" i="2"/>
  <c r="C60" i="2"/>
  <c r="B60" i="2"/>
  <c r="G59" i="2"/>
  <c r="G63" i="2" s="1"/>
  <c r="F59" i="2"/>
  <c r="E59" i="2"/>
  <c r="D59" i="2"/>
  <c r="C59" i="2"/>
  <c r="B59" i="2"/>
  <c r="G58" i="2"/>
  <c r="F58" i="2"/>
  <c r="E58" i="2"/>
  <c r="D58" i="2"/>
  <c r="C58" i="2"/>
  <c r="B58" i="2"/>
  <c r="G57" i="2"/>
  <c r="F57" i="2"/>
  <c r="E57" i="2"/>
  <c r="D57" i="2"/>
  <c r="C57" i="2"/>
  <c r="B57" i="2"/>
  <c r="E51" i="2"/>
  <c r="D51" i="2"/>
  <c r="C51" i="2"/>
  <c r="B51" i="2"/>
  <c r="E50" i="2"/>
  <c r="D50" i="2"/>
  <c r="C50" i="2"/>
  <c r="B50" i="2"/>
  <c r="E49" i="2"/>
  <c r="D49" i="2"/>
  <c r="C49" i="2"/>
  <c r="B49" i="2"/>
  <c r="E48" i="2"/>
  <c r="D48" i="2"/>
  <c r="C48" i="2"/>
  <c r="B48" i="2"/>
  <c r="E47" i="2"/>
  <c r="D47" i="2"/>
  <c r="C47" i="2"/>
  <c r="B47" i="2"/>
  <c r="E46" i="2"/>
  <c r="D46" i="2"/>
  <c r="C46" i="2"/>
  <c r="B46" i="2"/>
  <c r="E45" i="2"/>
  <c r="D45" i="2"/>
  <c r="C45" i="2"/>
  <c r="B45" i="2"/>
  <c r="E44" i="2"/>
  <c r="D44" i="2"/>
  <c r="C44" i="2"/>
  <c r="B44" i="2"/>
  <c r="E43" i="2"/>
  <c r="D43" i="2"/>
  <c r="C43" i="2"/>
  <c r="B43" i="2"/>
  <c r="E42" i="2"/>
  <c r="D42" i="2"/>
  <c r="C42" i="2"/>
  <c r="B42" i="2"/>
  <c r="G35" i="2"/>
  <c r="E35" i="2"/>
  <c r="D35" i="2"/>
  <c r="C35" i="2"/>
  <c r="B35" i="2"/>
  <c r="J34" i="2"/>
  <c r="G34" i="2"/>
  <c r="E34" i="2"/>
  <c r="D34" i="2"/>
  <c r="C34" i="2"/>
  <c r="B34" i="2"/>
  <c r="G33" i="2"/>
  <c r="E33" i="2"/>
  <c r="D33" i="2"/>
  <c r="C33" i="2"/>
  <c r="B33" i="2"/>
  <c r="G32" i="2"/>
  <c r="E32" i="2"/>
  <c r="D32" i="2"/>
  <c r="C32" i="2"/>
  <c r="B32" i="2"/>
  <c r="G31" i="2"/>
  <c r="E31" i="2"/>
  <c r="D31" i="2"/>
  <c r="C31" i="2"/>
  <c r="B31" i="2"/>
  <c r="G30" i="2"/>
  <c r="E30" i="2"/>
  <c r="D30" i="2"/>
  <c r="C30" i="2"/>
  <c r="B30" i="2"/>
  <c r="G29" i="2"/>
  <c r="E29" i="2"/>
  <c r="D29" i="2"/>
  <c r="C29" i="2"/>
  <c r="B29" i="2"/>
  <c r="J28" i="2"/>
  <c r="G28" i="2"/>
  <c r="E28" i="2"/>
  <c r="D28" i="2"/>
  <c r="C28" i="2"/>
  <c r="B28" i="2"/>
  <c r="G27" i="2"/>
  <c r="E27" i="2"/>
  <c r="D27" i="2"/>
  <c r="C27" i="2"/>
  <c r="B27" i="2"/>
  <c r="G26" i="2"/>
  <c r="E26" i="2"/>
  <c r="D26" i="2"/>
  <c r="C26" i="2"/>
  <c r="B26" i="2"/>
  <c r="J24" i="2"/>
  <c r="I24" i="2"/>
  <c r="H24" i="2"/>
  <c r="G18" i="2"/>
  <c r="E18" i="2"/>
  <c r="D18" i="2"/>
  <c r="C18" i="2"/>
  <c r="B18" i="2"/>
  <c r="G17" i="2"/>
  <c r="E17" i="2"/>
  <c r="D17" i="2"/>
  <c r="C17" i="2"/>
  <c r="B17" i="2"/>
  <c r="J16" i="2"/>
  <c r="I16" i="2"/>
  <c r="H16" i="2"/>
  <c r="G16" i="2"/>
  <c r="E16" i="2"/>
  <c r="D16" i="2"/>
  <c r="C16" i="2"/>
  <c r="B16" i="2"/>
  <c r="G15" i="2"/>
  <c r="E15" i="2"/>
  <c r="D15" i="2"/>
  <c r="C15" i="2"/>
  <c r="B15" i="2"/>
  <c r="G14" i="2"/>
  <c r="E14" i="2"/>
  <c r="D14" i="2"/>
  <c r="C14" i="2"/>
  <c r="B14" i="2"/>
  <c r="G13" i="2"/>
  <c r="E13" i="2"/>
  <c r="D13" i="2"/>
  <c r="C13" i="2"/>
  <c r="B13" i="2"/>
  <c r="G12" i="2"/>
  <c r="E12" i="2"/>
  <c r="D12" i="2"/>
  <c r="C12" i="2"/>
  <c r="B12" i="2"/>
  <c r="G11" i="2"/>
  <c r="E11" i="2"/>
  <c r="D11" i="2"/>
  <c r="C11" i="2"/>
  <c r="B11" i="2"/>
  <c r="G10" i="2"/>
  <c r="E10" i="2"/>
  <c r="D10" i="2"/>
  <c r="C10" i="2"/>
  <c r="B10" i="2"/>
  <c r="G9" i="2"/>
  <c r="E9" i="2"/>
  <c r="D9" i="2"/>
  <c r="C9" i="2"/>
  <c r="B9" i="2"/>
  <c r="J7" i="2"/>
  <c r="I7" i="2"/>
  <c r="H7" i="2"/>
  <c r="G132" i="1"/>
  <c r="H131" i="1"/>
  <c r="G131" i="1"/>
  <c r="G130" i="1"/>
  <c r="G129" i="1"/>
  <c r="G128" i="1"/>
  <c r="G94" i="1"/>
  <c r="G93" i="1"/>
  <c r="H92" i="1"/>
  <c r="H117" i="1" s="1"/>
  <c r="H91" i="1"/>
  <c r="H90" i="1"/>
  <c r="H94" i="1" s="1"/>
  <c r="H89" i="1"/>
  <c r="H88" i="1"/>
  <c r="H87" i="1"/>
  <c r="H86" i="1"/>
  <c r="H85" i="1"/>
  <c r="H84" i="1"/>
  <c r="J82" i="1"/>
  <c r="I82" i="1"/>
  <c r="G78" i="1"/>
  <c r="G77" i="1"/>
  <c r="J76" i="1"/>
  <c r="I76" i="1"/>
  <c r="H76" i="1"/>
  <c r="H115" i="1" s="1"/>
  <c r="J75" i="1"/>
  <c r="J78" i="1" s="1"/>
  <c r="I75" i="1"/>
  <c r="I78" i="1" s="1"/>
  <c r="H75" i="1"/>
  <c r="H78" i="1" s="1"/>
  <c r="J74" i="1"/>
  <c r="I74" i="1"/>
  <c r="H74" i="1"/>
  <c r="H108" i="1" s="1"/>
  <c r="J73" i="1"/>
  <c r="I73" i="1"/>
  <c r="H73" i="1"/>
  <c r="H77" i="1" s="1"/>
  <c r="J72" i="1"/>
  <c r="H72" i="1"/>
  <c r="H71" i="1"/>
  <c r="H70" i="1"/>
  <c r="H69" i="1"/>
  <c r="J67" i="1"/>
  <c r="I67" i="1"/>
  <c r="G63" i="1"/>
  <c r="G62" i="1"/>
  <c r="H61" i="1"/>
  <c r="H60" i="1"/>
  <c r="H116" i="1" s="1"/>
  <c r="H59" i="1"/>
  <c r="H58" i="1"/>
  <c r="H63" i="1" s="1"/>
  <c r="H57" i="1"/>
  <c r="H56" i="1"/>
  <c r="H55" i="1"/>
  <c r="H54" i="1"/>
  <c r="H53" i="1"/>
  <c r="H52" i="1"/>
  <c r="H51" i="1"/>
  <c r="H50" i="1"/>
  <c r="H49" i="1"/>
  <c r="J47" i="1"/>
  <c r="I47" i="1"/>
  <c r="G43" i="1"/>
  <c r="G42" i="1"/>
  <c r="H41" i="1"/>
  <c r="H118" i="1" s="1"/>
  <c r="H40" i="1"/>
  <c r="H39" i="1"/>
  <c r="H43" i="1" s="1"/>
  <c r="H38" i="1"/>
  <c r="H37" i="1"/>
  <c r="H36" i="1"/>
  <c r="H35" i="1"/>
  <c r="H34" i="1"/>
  <c r="H33" i="1"/>
  <c r="H32" i="1"/>
  <c r="H31" i="1"/>
  <c r="H30" i="1"/>
  <c r="J28" i="1"/>
  <c r="I28" i="1"/>
  <c r="G24" i="1"/>
  <c r="G23" i="1"/>
  <c r="H22" i="1"/>
  <c r="H119" i="1" s="1"/>
  <c r="H21" i="1"/>
  <c r="H114" i="1" s="1"/>
  <c r="H20" i="1"/>
  <c r="H19" i="1"/>
  <c r="H107" i="1" s="1"/>
  <c r="H18" i="1"/>
  <c r="H106" i="1" s="1"/>
  <c r="H17" i="1"/>
  <c r="H105" i="1" s="1"/>
  <c r="H16" i="1"/>
  <c r="H104" i="1" s="1"/>
  <c r="H15" i="1"/>
  <c r="H103" i="1" s="1"/>
  <c r="H14" i="1"/>
  <c r="H102" i="1" s="1"/>
  <c r="H13" i="1"/>
  <c r="H101" i="1" s="1"/>
  <c r="H12" i="1"/>
  <c r="H100" i="1" s="1"/>
  <c r="H11" i="1"/>
  <c r="J9" i="1"/>
  <c r="I9" i="1"/>
  <c r="J62" i="2" l="1"/>
  <c r="I62" i="2"/>
  <c r="H62" i="2"/>
  <c r="H61" i="2"/>
  <c r="I61" i="2"/>
  <c r="J61" i="2"/>
  <c r="J60" i="2"/>
  <c r="H60" i="2"/>
  <c r="I60" i="2"/>
  <c r="J59" i="2"/>
  <c r="I59" i="2"/>
  <c r="F63" i="2"/>
  <c r="H59" i="2"/>
  <c r="J58" i="2"/>
  <c r="I58" i="2"/>
  <c r="H58" i="2"/>
  <c r="J57" i="2"/>
  <c r="J63" i="2" s="1"/>
  <c r="I57" i="2"/>
  <c r="I63" i="2" s="1"/>
  <c r="H57" i="2"/>
  <c r="H63" i="2" s="1"/>
  <c r="J35" i="2"/>
  <c r="I35" i="2"/>
  <c r="H35" i="2"/>
  <c r="I34" i="2"/>
  <c r="H34" i="2"/>
  <c r="J33" i="2"/>
  <c r="J49" i="2" s="1"/>
  <c r="I33" i="2"/>
  <c r="I49" i="2" s="1"/>
  <c r="H33" i="2"/>
  <c r="H49" i="2" s="1"/>
  <c r="J32" i="2"/>
  <c r="H32" i="2"/>
  <c r="I32" i="2"/>
  <c r="H31" i="2"/>
  <c r="I31" i="2"/>
  <c r="J31" i="2"/>
  <c r="H30" i="2"/>
  <c r="I30" i="2"/>
  <c r="J30" i="2"/>
  <c r="H29" i="2"/>
  <c r="I29" i="2"/>
  <c r="J29" i="2"/>
  <c r="H28" i="2"/>
  <c r="I28" i="2"/>
  <c r="I27" i="2"/>
  <c r="H27" i="2"/>
  <c r="J27" i="2"/>
  <c r="G36" i="2"/>
  <c r="J26" i="2"/>
  <c r="J36" i="2" s="1"/>
  <c r="I26" i="2"/>
  <c r="I36" i="2" s="1"/>
  <c r="H26" i="2"/>
  <c r="H36" i="2" s="1"/>
  <c r="J18" i="2"/>
  <c r="J51" i="2" s="1"/>
  <c r="I18" i="2"/>
  <c r="I51" i="2" s="1"/>
  <c r="H18" i="2"/>
  <c r="H51" i="2" s="1"/>
  <c r="G19" i="2"/>
  <c r="J17" i="2"/>
  <c r="J50" i="2" s="1"/>
  <c r="I17" i="2"/>
  <c r="I50" i="2" s="1"/>
  <c r="H17" i="2"/>
  <c r="H50" i="2" s="1"/>
  <c r="H15" i="2"/>
  <c r="H48" i="2" s="1"/>
  <c r="J15" i="2"/>
  <c r="J48" i="2" s="1"/>
  <c r="I15" i="2"/>
  <c r="I48" i="2" s="1"/>
  <c r="H14" i="2"/>
  <c r="H47" i="2" s="1"/>
  <c r="I14" i="2"/>
  <c r="I47" i="2" s="1"/>
  <c r="J14" i="2"/>
  <c r="J47" i="2" s="1"/>
  <c r="H13" i="2"/>
  <c r="H46" i="2" s="1"/>
  <c r="J13" i="2"/>
  <c r="J46" i="2" s="1"/>
  <c r="I13" i="2"/>
  <c r="I46" i="2" s="1"/>
  <c r="J12" i="2"/>
  <c r="J45" i="2" s="1"/>
  <c r="I12" i="2"/>
  <c r="I45" i="2" s="1"/>
  <c r="H12" i="2"/>
  <c r="H45" i="2" s="1"/>
  <c r="J11" i="2"/>
  <c r="J44" i="2" s="1"/>
  <c r="I11" i="2"/>
  <c r="I44" i="2" s="1"/>
  <c r="H11" i="2"/>
  <c r="H44" i="2" s="1"/>
  <c r="J10" i="2"/>
  <c r="J43" i="2" s="1"/>
  <c r="I10" i="2"/>
  <c r="I43" i="2" s="1"/>
  <c r="H10" i="2"/>
  <c r="H43" i="2" s="1"/>
  <c r="J9" i="2"/>
  <c r="I9" i="2"/>
  <c r="H9" i="2"/>
  <c r="H93" i="1"/>
  <c r="H132" i="1"/>
  <c r="J85" i="1"/>
  <c r="J86" i="1"/>
  <c r="J87" i="1"/>
  <c r="J88" i="1"/>
  <c r="J89" i="1"/>
  <c r="J108" i="1" s="1"/>
  <c r="J90" i="1"/>
  <c r="J92" i="1"/>
  <c r="J117" i="1" s="1"/>
  <c r="J91" i="1"/>
  <c r="J115" i="1" s="1"/>
  <c r="J84" i="1"/>
  <c r="I91" i="1"/>
  <c r="I115" i="1" s="1"/>
  <c r="I89" i="1"/>
  <c r="I108" i="1" s="1"/>
  <c r="I92" i="1"/>
  <c r="I117" i="1" s="1"/>
  <c r="I90" i="1"/>
  <c r="I94" i="1" s="1"/>
  <c r="I84" i="1"/>
  <c r="I87" i="1"/>
  <c r="I88" i="1"/>
  <c r="I85" i="1"/>
  <c r="I86" i="1"/>
  <c r="J71" i="1"/>
  <c r="J69" i="1"/>
  <c r="J70" i="1"/>
  <c r="I72" i="1"/>
  <c r="I71" i="1"/>
  <c r="I69" i="1"/>
  <c r="I70" i="1"/>
  <c r="H130" i="1"/>
  <c r="H62" i="1"/>
  <c r="J59" i="1"/>
  <c r="J57" i="1"/>
  <c r="J49" i="1"/>
  <c r="J53" i="1"/>
  <c r="J50" i="1"/>
  <c r="J58" i="1"/>
  <c r="J54" i="1"/>
  <c r="J51" i="1"/>
  <c r="J56" i="1"/>
  <c r="J52" i="1"/>
  <c r="J55" i="1"/>
  <c r="J60" i="1"/>
  <c r="J116" i="1" s="1"/>
  <c r="J61" i="1"/>
  <c r="I59" i="1"/>
  <c r="I50" i="1"/>
  <c r="I60" i="1"/>
  <c r="I116" i="1" s="1"/>
  <c r="I51" i="1"/>
  <c r="I52" i="1"/>
  <c r="I61" i="1"/>
  <c r="I53" i="1"/>
  <c r="I54" i="1"/>
  <c r="I55" i="1"/>
  <c r="I56" i="1"/>
  <c r="I57" i="1"/>
  <c r="I49" i="1"/>
  <c r="I58" i="1"/>
  <c r="I63" i="1" s="1"/>
  <c r="H129" i="1"/>
  <c r="H42" i="1"/>
  <c r="J31" i="1"/>
  <c r="J30" i="1"/>
  <c r="J33" i="1"/>
  <c r="J32" i="1"/>
  <c r="J41" i="1"/>
  <c r="J118" i="1" s="1"/>
  <c r="J40" i="1"/>
  <c r="J39" i="1"/>
  <c r="J43" i="1" s="1"/>
  <c r="J38" i="1"/>
  <c r="J37" i="1"/>
  <c r="J36" i="1"/>
  <c r="J35" i="1"/>
  <c r="J34" i="1"/>
  <c r="I33" i="1"/>
  <c r="I39" i="1"/>
  <c r="I43" i="1" s="1"/>
  <c r="I31" i="1"/>
  <c r="I38" i="1"/>
  <c r="I30" i="1"/>
  <c r="I37" i="1"/>
  <c r="I41" i="1"/>
  <c r="I118" i="1" s="1"/>
  <c r="I36" i="1"/>
  <c r="I32" i="1"/>
  <c r="I35" i="1"/>
  <c r="I40" i="1"/>
  <c r="I34" i="1"/>
  <c r="H113" i="1"/>
  <c r="H120" i="1" s="1"/>
  <c r="H24" i="1"/>
  <c r="H128" i="1"/>
  <c r="H133" i="1"/>
  <c r="H23" i="1"/>
  <c r="H99" i="1"/>
  <c r="H109" i="1" s="1"/>
  <c r="H121" i="1" s="1"/>
  <c r="J13" i="1"/>
  <c r="J12" i="1"/>
  <c r="J17" i="1"/>
  <c r="J18" i="1"/>
  <c r="J11" i="1"/>
  <c r="J14" i="1"/>
  <c r="J15" i="1"/>
  <c r="J16" i="1"/>
  <c r="J21" i="1"/>
  <c r="J20" i="1"/>
  <c r="J22" i="1"/>
  <c r="J19" i="1"/>
  <c r="I19" i="1"/>
  <c r="I18" i="1"/>
  <c r="I17" i="1"/>
  <c r="I16" i="1"/>
  <c r="I15" i="1"/>
  <c r="I14" i="1"/>
  <c r="I11" i="1"/>
  <c r="I13" i="1"/>
  <c r="I101" i="1" s="1"/>
  <c r="I22" i="1"/>
  <c r="I21" i="1"/>
  <c r="I114" i="1" s="1"/>
  <c r="I20" i="1"/>
  <c r="I12" i="1"/>
  <c r="I100" i="1" s="1"/>
  <c r="J19" i="2" l="1"/>
  <c r="J42" i="2"/>
  <c r="I19" i="2"/>
  <c r="I42" i="2"/>
  <c r="H19" i="2"/>
  <c r="H42" i="2"/>
  <c r="J93" i="1"/>
  <c r="J132" i="1"/>
  <c r="I132" i="1"/>
  <c r="I93" i="1"/>
  <c r="J77" i="1"/>
  <c r="J131" i="1"/>
  <c r="I77" i="1"/>
  <c r="I131" i="1"/>
  <c r="J62" i="1"/>
  <c r="J130" i="1"/>
  <c r="I62" i="1"/>
  <c r="I130" i="1"/>
  <c r="J42" i="1"/>
  <c r="J129" i="1"/>
  <c r="I129" i="1"/>
  <c r="I42" i="1"/>
  <c r="J99" i="1"/>
  <c r="J128" i="1"/>
  <c r="J133" i="1"/>
  <c r="J23" i="1"/>
  <c r="J24" i="1"/>
  <c r="J113" i="1"/>
  <c r="I128" i="1"/>
  <c r="I133" i="1"/>
  <c r="I23" i="1"/>
  <c r="I99" i="1"/>
  <c r="I113" i="1"/>
  <c r="I24" i="1"/>
  <c r="J94" i="1"/>
  <c r="J63" i="1"/>
  <c r="J101" i="1"/>
  <c r="J100" i="1"/>
  <c r="J105" i="1"/>
  <c r="J106" i="1"/>
  <c r="J102" i="1"/>
  <c r="J103" i="1"/>
  <c r="J104" i="1"/>
  <c r="J114" i="1"/>
  <c r="J119" i="1"/>
  <c r="J107" i="1"/>
  <c r="I107" i="1"/>
  <c r="I106" i="1"/>
  <c r="I105" i="1"/>
  <c r="I104" i="1"/>
  <c r="I103" i="1"/>
  <c r="I102" i="1"/>
  <c r="I119" i="1"/>
  <c r="J52" i="2" l="1"/>
  <c r="J69" i="2"/>
  <c r="I52" i="2"/>
  <c r="I69" i="2"/>
  <c r="H52" i="2"/>
  <c r="H69" i="2"/>
  <c r="J109" i="1"/>
  <c r="J121" i="1" s="1"/>
  <c r="J120" i="1"/>
  <c r="I109" i="1"/>
  <c r="I120" i="1"/>
  <c r="I121" i="1" l="1"/>
</calcChain>
</file>

<file path=xl/sharedStrings.xml><?xml version="1.0" encoding="utf-8"?>
<sst xmlns="http://schemas.openxmlformats.org/spreadsheetml/2006/main" count="602" uniqueCount="174">
  <si>
    <t>FW FAB 1–5 — parts and quantities</t>
  </si>
  <si>
    <t>Only these five FAB drawings. Quantities are pieces. No component breakdowns.</t>
  </si>
  <si>
    <t>Pods / data hall</t>
  </si>
  <si>
    <t>Pods / Horizon</t>
  </si>
  <si>
    <t>Data hall is the data-center scope used here. Pipe stock part numbers are not specified.</t>
  </si>
  <si>
    <t>FAB 1</t>
  </si>
  <si>
    <t>Assemblies</t>
  </si>
  <si>
    <t>Per scope</t>
  </si>
  <si>
    <t>Part number</t>
  </si>
  <si>
    <t>Part</t>
  </si>
  <si>
    <t>Material</t>
  </si>
  <si>
    <t>Size</t>
  </si>
  <si>
    <t>Cut length</t>
  </si>
  <si>
    <t>Per FAB</t>
  </si>
  <si>
    <t>Pod</t>
  </si>
  <si>
    <t>Data hall</t>
  </si>
  <si>
    <t>Horizon</t>
  </si>
  <si>
    <t>WP1</t>
  </si>
  <si>
    <t>Weld Part 1</t>
  </si>
  <si>
    <t>SS</t>
  </si>
  <si>
    <t>1 1/2"</t>
  </si>
  <si>
    <t>25220</t>
  </si>
  <si>
    <t>90° elbow</t>
  </si>
  <si>
    <t>24090</t>
  </si>
  <si>
    <t>Bronze valve</t>
  </si>
  <si>
    <t>Bronze</t>
  </si>
  <si>
    <t>Not stated</t>
  </si>
  <si>
    <t>76575</t>
  </si>
  <si>
    <t>Transition coupling</t>
  </si>
  <si>
    <t>25360</t>
  </si>
  <si>
    <t>Reducing tee</t>
  </si>
  <si>
    <t>1 1/2" x 1 1/2" x 1/2"</t>
  </si>
  <si>
    <t>26025</t>
  </si>
  <si>
    <t>IPS reducer</t>
  </si>
  <si>
    <t>1 1/2" to 1"</t>
  </si>
  <si>
    <t>76585</t>
  </si>
  <si>
    <t>IPS-to-CTS transition</t>
  </si>
  <si>
    <t>79045</t>
  </si>
  <si>
    <t>Check valve</t>
  </si>
  <si>
    <t>1"</t>
  </si>
  <si>
    <t>79450</t>
  </si>
  <si>
    <t>Female NPT adapter</t>
  </si>
  <si>
    <t>1" x 1"</t>
  </si>
  <si>
    <t>Not specified</t>
  </si>
  <si>
    <t>Pipe cut</t>
  </si>
  <si>
    <t>CS</t>
  </si>
  <si>
    <t>1/2"</t>
  </si>
  <si>
    <t>2 3/8"</t>
  </si>
  <si>
    <t>4 1/4"</t>
  </si>
  <si>
    <t>2' 6 13/16"</t>
  </si>
  <si>
    <t>Total part pieces (WP1 counted once)</t>
  </si>
  <si>
    <t>Total CS pipe cut pieces</t>
  </si>
  <si>
    <t>FAB 2</t>
  </si>
  <si>
    <t>1' 8 9/16"</t>
  </si>
  <si>
    <t>FAB 3</t>
  </si>
  <si>
    <t>8"</t>
  </si>
  <si>
    <t>FAB 4</t>
  </si>
  <si>
    <t>26100</t>
  </si>
  <si>
    <t>45° street elbow</t>
  </si>
  <si>
    <t>FAB 5</t>
  </si>
  <si>
    <t>1' 1"</t>
  </si>
  <si>
    <t>Combined totals — all five FAB drawings</t>
  </si>
  <si>
    <t>TOTAL PART PIECES</t>
  </si>
  <si>
    <t>WP1 is counted as one fabricated part. Its adapter and SS cut are not added again.</t>
  </si>
  <si>
    <t>TOTAL CS PIPE CUT PIECES</t>
  </si>
  <si>
    <t>TOTAL PARTS + CS PIPE CUT PIECES</t>
  </si>
  <si>
    <t>Materials already inside WP1</t>
  </si>
  <si>
    <t>Each WP1 contains one B19MPX-R150 adapter and one 1 1/2" SS pipe cut at 2 5/8".</t>
  </si>
  <si>
    <t>The quantities below apply to EACH item separately. They are included in WP1, not additional assemblies.</t>
  </si>
  <si>
    <t>Drawing</t>
  </si>
  <si>
    <t>Included items</t>
  </si>
  <si>
    <t>Adapter and SS cut (each)</t>
  </si>
  <si>
    <t>2 5/8" pipe</t>
  </si>
  <si>
    <t>TOTAL OF EACH WP1 INTERNAL ITEM</t>
  </si>
  <si>
    <t>Quantity basis: FAB 1.pdf through FAB 5.pdf, page 1; previously checked part-number takeoff.</t>
  </si>
  <si>
    <t>Scope ratios: referenced drawing quantity blocks 14 / 154 / 462 and WP1 70 / 770 / 2,310.</t>
  </si>
  <si>
    <t>TW Supply and Return — final takeoff</t>
  </si>
  <si>
    <t>Edit yellow cells on Edit Inputs. Quantities and weld-part materials update automatically.</t>
  </si>
  <si>
    <t>WP2 uses assembly-layout quantities. The detail-sheet quantity conflict remains noted on Edit Inputs.</t>
  </si>
  <si>
    <t>Supply drawing</t>
  </si>
  <si>
    <t>Per drawing</t>
  </si>
  <si>
    <t>Weld parts count as one part each. Tube cuts are listed below.</t>
  </si>
  <si>
    <t>Return drawing</t>
  </si>
  <si>
    <t>Combined parts — Supply + Return</t>
  </si>
  <si>
    <t>All tube cuts — including tube inside weld parts</t>
  </si>
  <si>
    <t>Stock part number</t>
  </si>
  <si>
    <t>Per Supply</t>
  </si>
  <si>
    <t>Per Return</t>
  </si>
  <si>
    <t>Pod pieces</t>
  </si>
  <si>
    <t>Hall pieces</t>
  </si>
  <si>
    <t>Horizon pieces</t>
  </si>
  <si>
    <t>TOTAL TUBE CUT PIECES</t>
  </si>
  <si>
    <t>*82025 on the 6 7/8" cut is inferred. Counts include internal weld-part tubes once; do not add them to the part-piece total.</t>
  </si>
  <si>
    <t>Ferrules already inside WP2, WP3 and WP4</t>
  </si>
  <si>
    <t>Included materials only. Ferrules are already contained in the weld parts above.</t>
  </si>
  <si>
    <t>Edit quantities and scope</t>
  </si>
  <si>
    <t>Yellow cells are editable counts. The workbook is unprotected. Keep gray/formula cells for automatic totals.</t>
  </si>
  <si>
    <t>Pod assemblies</t>
  </si>
  <si>
    <t>Data hall assemblies</t>
  </si>
  <si>
    <t>Horizon assemblies</t>
  </si>
  <si>
    <t>Supply</t>
  </si>
  <si>
    <t>pp. 1–2: each 8 / 88 / 264. Independent scope counts.</t>
  </si>
  <si>
    <t>Return</t>
  </si>
  <si>
    <t>Parts per one complete drawing</t>
  </si>
  <si>
    <t>Supply qty</t>
  </si>
  <si>
    <t>Return qty</t>
  </si>
  <si>
    <t>WP2</t>
  </si>
  <si>
    <t>Weld Part 2</t>
  </si>
  <si>
    <t>2"</t>
  </si>
  <si>
    <t>pp. 3, 6, 7 and 9. Layout usage 1 Supply / 2 Return; p. 9 quantity block conflicts.</t>
  </si>
  <si>
    <t>WP3</t>
  </si>
  <si>
    <t>Weld Part 3</t>
  </si>
  <si>
    <t>pp. 1–2 and 10: one per Supply and one per Return.</t>
  </si>
  <si>
    <t>WP4</t>
  </si>
  <si>
    <t>Weld Part 4</t>
  </si>
  <si>
    <t>pp. 2, 8 and 11: one per Return.</t>
  </si>
  <si>
    <t>80425</t>
  </si>
  <si>
    <t>p. 3 item 2; p. 8 item 2. Original per drawing: 1 / 1.</t>
  </si>
  <si>
    <t>80930</t>
  </si>
  <si>
    <t>Threaded-branch tee</t>
  </si>
  <si>
    <t>2" x 2" x 3/4" FPT</t>
  </si>
  <si>
    <t>p. 4 item 1. Original per drawing: 1 / 0. Optional 80920 not selected.</t>
  </si>
  <si>
    <t>Custom — no PN</t>
  </si>
  <si>
    <t>Reducing bushing</t>
  </si>
  <si>
    <t>3/4" MPT x 1/2" FPT</t>
  </si>
  <si>
    <t>p. 4 item 2. Original per drawing: 1 / 0. Custom; no manufacturer PN given.</t>
  </si>
  <si>
    <t>80720</t>
  </si>
  <si>
    <t>2" x 2" x 1/2"</t>
  </si>
  <si>
    <t>p. 5 item 1; p. 6 item 1; p. 7 item 1. Original per drawing: 1 / 2.</t>
  </si>
  <si>
    <t>81081</t>
  </si>
  <si>
    <t>Ball valve</t>
  </si>
  <si>
    <t>pp. 5–6 item 3. Original per drawing: 1 / 1.</t>
  </si>
  <si>
    <t>80580</t>
  </si>
  <si>
    <t>Press tee</t>
  </si>
  <si>
    <t>pp. 5–6 item 4. Original per drawing: 1 / 1.</t>
  </si>
  <si>
    <t>79430</t>
  </si>
  <si>
    <t>Bronze instrument adapter — uncut</t>
  </si>
  <si>
    <t>pp. 5–7 allow 79430. User-selected uncut bronze replaces 80126. Effective: 2 / 3.</t>
  </si>
  <si>
    <t>Tube cuts per one complete drawing</t>
  </si>
  <si>
    <t>Use</t>
  </si>
  <si>
    <t>82000</t>
  </si>
  <si>
    <t>Small tubes</t>
  </si>
  <si>
    <t>1 3/4"</t>
  </si>
  <si>
    <t>pp. 5–6 item 2. Two separate tube cuts per drawing; no cut adapters.</t>
  </si>
  <si>
    <t>82025</t>
  </si>
  <si>
    <t>Inside WP2</t>
  </si>
  <si>
    <t>1 5/8"</t>
  </si>
  <si>
    <t>p. 9 item 1. One tube per WP2. Quantity follows WP2 automatically.</t>
  </si>
  <si>
    <t>Separate tube</t>
  </si>
  <si>
    <t>3 7/8"</t>
  </si>
  <si>
    <t>p. 3 item 3; p. 8 item 3. One per drawing.</t>
  </si>
  <si>
    <t>82025*</t>
  </si>
  <si>
    <t>6 7/8"</t>
  </si>
  <si>
    <t>p. 1 cut callout. Stock PN inferred from matching 2" tube, not printed on this callout.</t>
  </si>
  <si>
    <t>Inside WP4</t>
  </si>
  <si>
    <t>9 1/8"</t>
  </si>
  <si>
    <t>p. 11 item 1. One tube per WP4. Quantity follows WP4 automatically.</t>
  </si>
  <si>
    <t>Inside WP3</t>
  </si>
  <si>
    <t>14"</t>
  </si>
  <si>
    <t>p. 10 item 1. One tube per WP3. Quantity follows WP3 automatically.</t>
  </si>
  <si>
    <t>Included weld-part material</t>
  </si>
  <si>
    <t>Qty / weld part</t>
  </si>
  <si>
    <t>TL14AM7-200PL</t>
  </si>
  <si>
    <t>Weld ferrule</t>
  </si>
  <si>
    <t>pp. 9–11 item 2: one ferrule per weld part, already included.</t>
  </si>
  <si>
    <t>Drawing notes</t>
  </si>
  <si>
    <t>Source: TW GPU DROPS COMPLETE - REV 0 9.29.26.pdf, pages 1–11.</t>
  </si>
  <si>
    <t>WP2: p. 9 prints 8 / 88 / 264. Assembly usage requires 24 / 264 / 792. This draft uses assembly usage; confirm the mismatch.</t>
  </si>
  <si>
    <t>Bronze 79430 is used uncut at all five adapter positions per Supply + Return pair, following your earlier instruction.</t>
  </si>
  <si>
    <t>Supply uses 80930 plus the custom reducing bushing. The optional 80920 replacement is not included.</t>
  </si>
  <si>
    <t>82025* on the 6 7/8" cut is inferred, not directly stated. All pipe quantities are cut pieces, not stock lengths.</t>
  </si>
  <si>
    <t>The Return 9 1/8" cut is inside WP4 and is counted once. Weld operations are not purchased parts.</t>
  </si>
  <si>
    <t>WP2 / WP3 / WP4 are local fabricated-part labels. Ferrules and their internal tube cuts must not be added to weld-part counts.</t>
  </si>
  <si>
    <t>Edit existing quantities and scope counts in yellow. Adding new part rows requires extending the totals and formula references.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</si>
</sst>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sz val="11"/>
      <color rgb="FF243B50"/>
      <name val="Arial"/>
    </font>
    <font>
      <b/>
      <sz val="16"/>
      <color rgb="FF173F63"/>
      <name val="Arial"/>
    </font>
    <font>
      <sz val="10"/>
      <color rgb="FF435B70"/>
      <name val="Arial"/>
    </font>
    <font>
      <b/>
      <sz val="11"/>
      <color rgb="FF173F63"/>
      <name val="Arial"/>
    </font>
    <font>
      <b/>
      <sz val="11"/>
      <color rgb="FFFFFFFF"/>
      <name val="Arial"/>
    </font>
    <font>
      <sz val="11"/>
      <color rgb="FF1766A0"/>
      <name val="Arial"/>
    </font>
    <font>
      <b/>
      <sz val="10"/>
      <color rgb="FF435B70"/>
      <name val="Arial"/>
    </font>
  </fonts>
  <fills count="6">
    <fill>
      <patternFill patternType="none"/>
    </fill>
    <fill>
      <patternFill patternType="gray125"/>
    </fill>
    <fill>
      <patternFill patternType="solid">
        <fgColor rgb="FFE8F0F7"/>
      </patternFill>
    </fill>
    <fill>
      <patternFill patternType="solid">
        <fgColor rgb="FF173F63"/>
      </patternFill>
    </fill>
    <fill>
      <patternFill patternType="solid">
        <fgColor rgb="FFF4F7FA"/>
      </patternFill>
    </fill>
    <fill>
      <patternFill patternType="solid">
        <fgColor rgb="FFFFF1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49" fontId="0" fillId="0" borderId="0" xfId="0" applyNumberFormat="1"/>
    <xf numFmtId="3" fontId="0" fillId="0" borderId="0" xfId="0" applyNumberFormat="1"/>
    <xf numFmtId="0" fontId="3" fillId="0" borderId="0" xfId="0" applyFont="1" applyAlignment="1">
      <alignment vertical="center" wrapText="1"/>
    </xf>
    <xf numFmtId="49" fontId="4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49" fontId="5" fillId="3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3" fontId="5" fillId="3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1" fillId="4" borderId="0" xfId="0" applyNumberFormat="1" applyFont="1" applyFill="1" applyAlignment="1">
      <alignment vertical="center"/>
    </xf>
    <xf numFmtId="0" fontId="1" fillId="4" borderId="0" xfId="0" applyFont="1" applyFill="1" applyAlignment="1">
      <alignment vertical="center"/>
    </xf>
    <xf numFmtId="3" fontId="1" fillId="4" borderId="0" xfId="0" applyNumberFormat="1" applyFont="1" applyFill="1" applyAlignment="1">
      <alignment vertical="center"/>
    </xf>
    <xf numFmtId="0" fontId="1" fillId="4" borderId="0" xfId="0" applyFont="1" applyFill="1" applyAlignment="1">
      <alignment vertical="center" wrapText="1"/>
    </xf>
    <xf numFmtId="0" fontId="6" fillId="5" borderId="0" xfId="0" applyFont="1" applyFill="1" applyAlignment="1">
      <alignment vertical="center"/>
    </xf>
    <xf numFmtId="3" fontId="6" fillId="5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0" fontId="3" fillId="5" borderId="0" xfId="0" applyFont="1" applyFill="1" applyAlignment="1">
      <alignment vertical="center" wrapText="1"/>
    </xf>
  </cellXfs>
  <cellStyles count="1">
    <cellStyle name="Normal" xfId="0" builtinId="0"/>
  </cellStyles>
  <dxfs count="1">
    <dxf>
      <font>
        <b/>
        <color rgb="FF9B1C1C"/>
      </font>
      <fill>
        <patternFill patternType="solid">
          <bgColor rgb="FFFD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F63"/>
  </sheetPr>
  <dimension ref="A1:J137"/>
  <sheetViews>
    <sheetView showGridLines="0" tabSelected="1" workbookViewId="0">
      <pane ySplit="4" topLeftCell="A356" activePane="bottomLeft" state="frozen"/>
      <selection pane="bottomLeft"/>
    </sheetView>
  </sheetViews>
  <sheetFormatPr defaultRowHeight="13.5"/>
  <cols>
    <col min="1" max="1" width="2" customWidth="1"/>
    <col min="2" max="2" width="18.75" customWidth="1"/>
    <col min="3" max="3" width="26.25" customWidth="1"/>
    <col min="4" max="4" width="9.75" customWidth="1"/>
    <col min="5" max="5" width="18.75" customWidth="1"/>
    <col min="6" max="6" width="13.5" customWidth="1"/>
    <col min="7" max="7" width="10.875" customWidth="1"/>
    <col min="8" max="8" width="11.375" customWidth="1"/>
    <col min="9" max="10" width="12.375" customWidth="1"/>
  </cols>
  <sheetData>
    <row r="1" spans="1:10" ht="2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7.7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</row>
    <row r="3" spans="1:10" ht="25.5" customHeight="1">
      <c r="A3" s="1"/>
      <c r="B3" s="24" t="s">
        <v>1</v>
      </c>
      <c r="C3" s="24"/>
      <c r="D3" s="24"/>
      <c r="E3" s="24"/>
      <c r="F3" s="24"/>
      <c r="G3" s="24"/>
      <c r="H3" s="24"/>
      <c r="I3" s="24"/>
      <c r="J3" s="24"/>
    </row>
    <row r="4" spans="1:10" ht="21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21" customHeight="1">
      <c r="A5" s="1"/>
      <c r="B5" s="1" t="s">
        <v>2</v>
      </c>
      <c r="C5" s="19">
        <v>11</v>
      </c>
      <c r="D5" s="1"/>
      <c r="E5" s="1" t="s">
        <v>3</v>
      </c>
      <c r="F5" s="19">
        <v>33</v>
      </c>
      <c r="G5" s="1"/>
      <c r="H5" s="1"/>
      <c r="I5" s="1"/>
      <c r="J5" s="1"/>
    </row>
    <row r="6" spans="1:10" ht="25.5" customHeight="1">
      <c r="A6" s="1"/>
      <c r="B6" s="24" t="s">
        <v>4</v>
      </c>
      <c r="C6" s="24"/>
      <c r="D6" s="24"/>
      <c r="E6" s="24"/>
      <c r="F6" s="24"/>
      <c r="G6" s="24"/>
      <c r="H6" s="24"/>
      <c r="I6" s="24"/>
      <c r="J6" s="24"/>
    </row>
    <row r="7" spans="1:10" ht="21" customHeight="1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23.25" customHeight="1">
      <c r="A8" s="1"/>
      <c r="B8" s="8" t="s">
        <v>5</v>
      </c>
      <c r="C8" s="9"/>
      <c r="D8" s="9"/>
      <c r="E8" s="9"/>
      <c r="F8" s="9"/>
      <c r="G8" s="10"/>
      <c r="H8" s="10"/>
      <c r="I8" s="10"/>
      <c r="J8" s="10"/>
    </row>
    <row r="9" spans="1:10" ht="21" customHeight="1">
      <c r="A9" s="1"/>
      <c r="B9" s="3" t="s">
        <v>6</v>
      </c>
      <c r="C9" s="1"/>
      <c r="D9" s="1"/>
      <c r="E9" s="1"/>
      <c r="F9" s="1"/>
      <c r="G9" s="4" t="s">
        <v>7</v>
      </c>
      <c r="H9" s="20">
        <v>5</v>
      </c>
      <c r="I9" s="4">
        <f>H9*$C$5</f>
        <v>55</v>
      </c>
      <c r="J9" s="4">
        <f>H9*$F$5</f>
        <v>165</v>
      </c>
    </row>
    <row r="10" spans="1:10" ht="28.5" customHeight="1">
      <c r="A10" s="1"/>
      <c r="B10" s="11" t="s">
        <v>8</v>
      </c>
      <c r="C10" s="12" t="s">
        <v>9</v>
      </c>
      <c r="D10" s="12" t="s">
        <v>10</v>
      </c>
      <c r="E10" s="12" t="s">
        <v>11</v>
      </c>
      <c r="F10" s="12" t="s">
        <v>12</v>
      </c>
      <c r="G10" s="13" t="s">
        <v>13</v>
      </c>
      <c r="H10" s="13" t="s">
        <v>14</v>
      </c>
      <c r="I10" s="13" t="s">
        <v>15</v>
      </c>
      <c r="J10" s="13" t="s">
        <v>16</v>
      </c>
    </row>
    <row r="11" spans="1:10" ht="25.5" customHeight="1">
      <c r="A11" s="1"/>
      <c r="B11" s="3" t="s">
        <v>17</v>
      </c>
      <c r="C11" s="14" t="s">
        <v>18</v>
      </c>
      <c r="D11" s="14" t="s">
        <v>19</v>
      </c>
      <c r="E11" s="14" t="s">
        <v>20</v>
      </c>
      <c r="F11" s="14"/>
      <c r="G11" s="4">
        <v>3</v>
      </c>
      <c r="H11" s="4">
        <f t="shared" ref="H11:J22" si="0">$G11*H$9</f>
        <v>15</v>
      </c>
      <c r="I11" s="4">
        <f t="shared" si="0"/>
        <v>165</v>
      </c>
      <c r="J11" s="4">
        <f t="shared" si="0"/>
        <v>495</v>
      </c>
    </row>
    <row r="12" spans="1:10" ht="25.5" customHeight="1">
      <c r="A12" s="1"/>
      <c r="B12" s="15" t="s">
        <v>21</v>
      </c>
      <c r="C12" s="18" t="s">
        <v>22</v>
      </c>
      <c r="D12" s="18"/>
      <c r="E12" s="18" t="s">
        <v>20</v>
      </c>
      <c r="F12" s="18"/>
      <c r="G12" s="17">
        <v>2</v>
      </c>
      <c r="H12" s="17">
        <f t="shared" si="0"/>
        <v>10</v>
      </c>
      <c r="I12" s="17">
        <f t="shared" si="0"/>
        <v>110</v>
      </c>
      <c r="J12" s="17">
        <f t="shared" si="0"/>
        <v>330</v>
      </c>
    </row>
    <row r="13" spans="1:10" ht="25.5" customHeight="1">
      <c r="A13" s="1"/>
      <c r="B13" s="3" t="s">
        <v>23</v>
      </c>
      <c r="C13" s="14" t="s">
        <v>24</v>
      </c>
      <c r="D13" s="14" t="s">
        <v>25</v>
      </c>
      <c r="E13" s="14" t="s">
        <v>26</v>
      </c>
      <c r="F13" s="14"/>
      <c r="G13" s="4">
        <v>1</v>
      </c>
      <c r="H13" s="4">
        <f t="shared" si="0"/>
        <v>5</v>
      </c>
      <c r="I13" s="4">
        <f t="shared" si="0"/>
        <v>55</v>
      </c>
      <c r="J13" s="4">
        <f t="shared" si="0"/>
        <v>165</v>
      </c>
    </row>
    <row r="14" spans="1:10" ht="25.5" customHeight="1">
      <c r="A14" s="1"/>
      <c r="B14" s="15" t="s">
        <v>27</v>
      </c>
      <c r="C14" s="18" t="s">
        <v>28</v>
      </c>
      <c r="D14" s="18"/>
      <c r="E14" s="18" t="s">
        <v>26</v>
      </c>
      <c r="F14" s="18"/>
      <c r="G14" s="17">
        <v>1</v>
      </c>
      <c r="H14" s="17">
        <f t="shared" si="0"/>
        <v>5</v>
      </c>
      <c r="I14" s="17">
        <f t="shared" si="0"/>
        <v>55</v>
      </c>
      <c r="J14" s="17">
        <f t="shared" si="0"/>
        <v>165</v>
      </c>
    </row>
    <row r="15" spans="1:10" ht="25.5" customHeight="1">
      <c r="A15" s="1"/>
      <c r="B15" s="3" t="s">
        <v>29</v>
      </c>
      <c r="C15" s="14" t="s">
        <v>30</v>
      </c>
      <c r="D15" s="14"/>
      <c r="E15" s="14" t="s">
        <v>31</v>
      </c>
      <c r="F15" s="14"/>
      <c r="G15" s="4">
        <v>1</v>
      </c>
      <c r="H15" s="4">
        <f t="shared" si="0"/>
        <v>5</v>
      </c>
      <c r="I15" s="4">
        <f t="shared" si="0"/>
        <v>55</v>
      </c>
      <c r="J15" s="4">
        <f t="shared" si="0"/>
        <v>165</v>
      </c>
    </row>
    <row r="16" spans="1:10" ht="25.5" customHeight="1">
      <c r="A16" s="1"/>
      <c r="B16" s="15" t="s">
        <v>32</v>
      </c>
      <c r="C16" s="18" t="s">
        <v>33</v>
      </c>
      <c r="D16" s="18"/>
      <c r="E16" s="18" t="s">
        <v>34</v>
      </c>
      <c r="F16" s="18"/>
      <c r="G16" s="17">
        <v>1</v>
      </c>
      <c r="H16" s="17">
        <f t="shared" si="0"/>
        <v>5</v>
      </c>
      <c r="I16" s="17">
        <f t="shared" si="0"/>
        <v>55</v>
      </c>
      <c r="J16" s="17">
        <f t="shared" si="0"/>
        <v>165</v>
      </c>
    </row>
    <row r="17" spans="1:10" ht="25.5" customHeight="1">
      <c r="A17" s="1"/>
      <c r="B17" s="3" t="s">
        <v>35</v>
      </c>
      <c r="C17" s="14" t="s">
        <v>36</v>
      </c>
      <c r="D17" s="14" t="s">
        <v>25</v>
      </c>
      <c r="E17" s="14" t="s">
        <v>26</v>
      </c>
      <c r="F17" s="14"/>
      <c r="G17" s="4">
        <v>1</v>
      </c>
      <c r="H17" s="4">
        <f t="shared" si="0"/>
        <v>5</v>
      </c>
      <c r="I17" s="4">
        <f t="shared" si="0"/>
        <v>55</v>
      </c>
      <c r="J17" s="4">
        <f t="shared" si="0"/>
        <v>165</v>
      </c>
    </row>
    <row r="18" spans="1:10" ht="25.5" customHeight="1">
      <c r="A18" s="1"/>
      <c r="B18" s="15" t="s">
        <v>37</v>
      </c>
      <c r="C18" s="18" t="s">
        <v>38</v>
      </c>
      <c r="D18" s="18"/>
      <c r="E18" s="18" t="s">
        <v>39</v>
      </c>
      <c r="F18" s="18"/>
      <c r="G18" s="17">
        <v>1</v>
      </c>
      <c r="H18" s="17">
        <f t="shared" si="0"/>
        <v>5</v>
      </c>
      <c r="I18" s="17">
        <f t="shared" si="0"/>
        <v>55</v>
      </c>
      <c r="J18" s="17">
        <f t="shared" si="0"/>
        <v>165</v>
      </c>
    </row>
    <row r="19" spans="1:10" ht="25.5" customHeight="1">
      <c r="A19" s="1"/>
      <c r="B19" s="3" t="s">
        <v>40</v>
      </c>
      <c r="C19" s="14" t="s">
        <v>41</v>
      </c>
      <c r="D19" s="14" t="s">
        <v>25</v>
      </c>
      <c r="E19" s="14" t="s">
        <v>42</v>
      </c>
      <c r="F19" s="14"/>
      <c r="G19" s="4">
        <v>1</v>
      </c>
      <c r="H19" s="4">
        <f t="shared" si="0"/>
        <v>5</v>
      </c>
      <c r="I19" s="4">
        <f t="shared" si="0"/>
        <v>55</v>
      </c>
      <c r="J19" s="4">
        <f t="shared" si="0"/>
        <v>165</v>
      </c>
    </row>
    <row r="20" spans="1:10" ht="25.5" customHeight="1">
      <c r="A20" s="1"/>
      <c r="B20" s="15" t="s">
        <v>43</v>
      </c>
      <c r="C20" s="18" t="s">
        <v>44</v>
      </c>
      <c r="D20" s="18" t="s">
        <v>45</v>
      </c>
      <c r="E20" s="18" t="s">
        <v>46</v>
      </c>
      <c r="F20" s="18" t="s">
        <v>47</v>
      </c>
      <c r="G20" s="17">
        <v>1</v>
      </c>
      <c r="H20" s="17">
        <f t="shared" si="0"/>
        <v>5</v>
      </c>
      <c r="I20" s="17">
        <f t="shared" si="0"/>
        <v>55</v>
      </c>
      <c r="J20" s="17">
        <f t="shared" si="0"/>
        <v>165</v>
      </c>
    </row>
    <row r="21" spans="1:10" ht="25.5" customHeight="1">
      <c r="A21" s="1"/>
      <c r="B21" s="3" t="s">
        <v>43</v>
      </c>
      <c r="C21" s="14" t="s">
        <v>44</v>
      </c>
      <c r="D21" s="14" t="s">
        <v>45</v>
      </c>
      <c r="E21" s="14" t="s">
        <v>39</v>
      </c>
      <c r="F21" s="14" t="s">
        <v>48</v>
      </c>
      <c r="G21" s="4">
        <v>1</v>
      </c>
      <c r="H21" s="4">
        <f t="shared" si="0"/>
        <v>5</v>
      </c>
      <c r="I21" s="4">
        <f t="shared" si="0"/>
        <v>55</v>
      </c>
      <c r="J21" s="4">
        <f t="shared" si="0"/>
        <v>165</v>
      </c>
    </row>
    <row r="22" spans="1:10" ht="25.5" customHeight="1">
      <c r="A22" s="1"/>
      <c r="B22" s="15" t="s">
        <v>43</v>
      </c>
      <c r="C22" s="18" t="s">
        <v>44</v>
      </c>
      <c r="D22" s="18" t="s">
        <v>45</v>
      </c>
      <c r="E22" s="18" t="s">
        <v>20</v>
      </c>
      <c r="F22" s="18" t="s">
        <v>49</v>
      </c>
      <c r="G22" s="17">
        <v>1</v>
      </c>
      <c r="H22" s="17">
        <f t="shared" si="0"/>
        <v>5</v>
      </c>
      <c r="I22" s="17">
        <f t="shared" si="0"/>
        <v>55</v>
      </c>
      <c r="J22" s="17">
        <f t="shared" si="0"/>
        <v>165</v>
      </c>
    </row>
    <row r="23" spans="1:10" ht="23.25" customHeight="1">
      <c r="A23" s="1"/>
      <c r="B23" s="8" t="s">
        <v>50</v>
      </c>
      <c r="C23" s="9"/>
      <c r="D23" s="9"/>
      <c r="E23" s="9"/>
      <c r="F23" s="9"/>
      <c r="G23" s="10">
        <f>SUM(G11,G12,G13,G14,G15,G16,G17,G18,G19)</f>
        <v>12</v>
      </c>
      <c r="H23" s="10">
        <f>SUM(H11,H12,H13,H14,H15,H16,H17,H18,H19)</f>
        <v>60</v>
      </c>
      <c r="I23" s="10">
        <f>SUM(I11,I12,I13,I14,I15,I16,I17,I18,I19)</f>
        <v>660</v>
      </c>
      <c r="J23" s="10">
        <f>SUM(J11,J12,J13,J14,J15,J16,J17,J18,J19)</f>
        <v>1980</v>
      </c>
    </row>
    <row r="24" spans="1:10" ht="23.25" customHeight="1">
      <c r="A24" s="1"/>
      <c r="B24" s="8" t="s">
        <v>51</v>
      </c>
      <c r="C24" s="9"/>
      <c r="D24" s="9"/>
      <c r="E24" s="9"/>
      <c r="F24" s="9"/>
      <c r="G24" s="10">
        <f>SUM(G20,G21,G22)</f>
        <v>3</v>
      </c>
      <c r="H24" s="10">
        <f>SUM(H20,H21,H22)</f>
        <v>15</v>
      </c>
      <c r="I24" s="10">
        <f>SUM(I20,I21,I22)</f>
        <v>165</v>
      </c>
      <c r="J24" s="10">
        <f>SUM(J20,J21,J22)</f>
        <v>495</v>
      </c>
    </row>
    <row r="25" spans="1:10" ht="21" customHeight="1">
      <c r="A25" s="1"/>
      <c r="B25" s="3"/>
      <c r="C25" s="1"/>
      <c r="D25" s="1"/>
      <c r="E25" s="1"/>
      <c r="F25" s="1"/>
      <c r="G25" s="4"/>
      <c r="H25" s="4"/>
      <c r="I25" s="4"/>
      <c r="J25" s="4"/>
    </row>
    <row r="26" spans="1:10" ht="21" customHeight="1">
      <c r="A26" s="1"/>
      <c r="B26" s="3"/>
      <c r="C26" s="1"/>
      <c r="D26" s="1"/>
      <c r="E26" s="1"/>
      <c r="F26" s="1"/>
      <c r="G26" s="4"/>
      <c r="H26" s="4"/>
      <c r="I26" s="4"/>
      <c r="J26" s="4"/>
    </row>
    <row r="27" spans="1:10" ht="23.25" customHeight="1">
      <c r="A27" s="1"/>
      <c r="B27" s="8" t="s">
        <v>52</v>
      </c>
      <c r="C27" s="9"/>
      <c r="D27" s="9"/>
      <c r="E27" s="9"/>
      <c r="F27" s="9"/>
      <c r="G27" s="10"/>
      <c r="H27" s="10"/>
      <c r="I27" s="10"/>
      <c r="J27" s="10"/>
    </row>
    <row r="28" spans="1:10" ht="21" customHeight="1">
      <c r="A28" s="1"/>
      <c r="B28" s="3" t="s">
        <v>6</v>
      </c>
      <c r="C28" s="1"/>
      <c r="D28" s="1"/>
      <c r="E28" s="1"/>
      <c r="F28" s="1"/>
      <c r="G28" s="4" t="s">
        <v>7</v>
      </c>
      <c r="H28" s="20">
        <v>8</v>
      </c>
      <c r="I28" s="4">
        <f>H28*$C$5</f>
        <v>88</v>
      </c>
      <c r="J28" s="4">
        <f>H28*$F$5</f>
        <v>264</v>
      </c>
    </row>
    <row r="29" spans="1:10" ht="28.5" customHeight="1">
      <c r="A29" s="1"/>
      <c r="B29" s="11" t="s">
        <v>8</v>
      </c>
      <c r="C29" s="12" t="s">
        <v>9</v>
      </c>
      <c r="D29" s="12" t="s">
        <v>10</v>
      </c>
      <c r="E29" s="12" t="s">
        <v>11</v>
      </c>
      <c r="F29" s="12" t="s">
        <v>12</v>
      </c>
      <c r="G29" s="13" t="s">
        <v>13</v>
      </c>
      <c r="H29" s="13" t="s">
        <v>14</v>
      </c>
      <c r="I29" s="13" t="s">
        <v>15</v>
      </c>
      <c r="J29" s="13" t="s">
        <v>16</v>
      </c>
    </row>
    <row r="30" spans="1:10" ht="25.5" customHeight="1">
      <c r="A30" s="1"/>
      <c r="B30" s="3" t="s">
        <v>17</v>
      </c>
      <c r="C30" s="14" t="s">
        <v>18</v>
      </c>
      <c r="D30" s="14" t="s">
        <v>19</v>
      </c>
      <c r="E30" s="14" t="s">
        <v>20</v>
      </c>
      <c r="F30" s="14"/>
      <c r="G30" s="4">
        <v>3</v>
      </c>
      <c r="H30" s="4">
        <f t="shared" ref="H30:J41" si="1">$G30*H$28</f>
        <v>24</v>
      </c>
      <c r="I30" s="4">
        <f t="shared" si="1"/>
        <v>264</v>
      </c>
      <c r="J30" s="4">
        <f t="shared" si="1"/>
        <v>792</v>
      </c>
    </row>
    <row r="31" spans="1:10" ht="25.5" customHeight="1">
      <c r="A31" s="1"/>
      <c r="B31" s="15" t="s">
        <v>21</v>
      </c>
      <c r="C31" s="18" t="s">
        <v>22</v>
      </c>
      <c r="D31" s="18"/>
      <c r="E31" s="18" t="s">
        <v>20</v>
      </c>
      <c r="F31" s="18"/>
      <c r="G31" s="17">
        <v>2</v>
      </c>
      <c r="H31" s="17">
        <f t="shared" si="1"/>
        <v>16</v>
      </c>
      <c r="I31" s="17">
        <f t="shared" si="1"/>
        <v>176</v>
      </c>
      <c r="J31" s="17">
        <f t="shared" si="1"/>
        <v>528</v>
      </c>
    </row>
    <row r="32" spans="1:10" ht="25.5" customHeight="1">
      <c r="A32" s="1"/>
      <c r="B32" s="3" t="s">
        <v>23</v>
      </c>
      <c r="C32" s="14" t="s">
        <v>24</v>
      </c>
      <c r="D32" s="14" t="s">
        <v>25</v>
      </c>
      <c r="E32" s="14" t="s">
        <v>26</v>
      </c>
      <c r="F32" s="14"/>
      <c r="G32" s="4">
        <v>1</v>
      </c>
      <c r="H32" s="4">
        <f t="shared" si="1"/>
        <v>8</v>
      </c>
      <c r="I32" s="4">
        <f t="shared" si="1"/>
        <v>88</v>
      </c>
      <c r="J32" s="4">
        <f t="shared" si="1"/>
        <v>264</v>
      </c>
    </row>
    <row r="33" spans="1:10" ht="25.5" customHeight="1">
      <c r="A33" s="1"/>
      <c r="B33" s="15" t="s">
        <v>27</v>
      </c>
      <c r="C33" s="18" t="s">
        <v>28</v>
      </c>
      <c r="D33" s="18"/>
      <c r="E33" s="18" t="s">
        <v>26</v>
      </c>
      <c r="F33" s="18"/>
      <c r="G33" s="17">
        <v>1</v>
      </c>
      <c r="H33" s="17">
        <f t="shared" si="1"/>
        <v>8</v>
      </c>
      <c r="I33" s="17">
        <f t="shared" si="1"/>
        <v>88</v>
      </c>
      <c r="J33" s="17">
        <f t="shared" si="1"/>
        <v>264</v>
      </c>
    </row>
    <row r="34" spans="1:10" ht="25.5" customHeight="1">
      <c r="A34" s="1"/>
      <c r="B34" s="3" t="s">
        <v>29</v>
      </c>
      <c r="C34" s="14" t="s">
        <v>30</v>
      </c>
      <c r="D34" s="14"/>
      <c r="E34" s="14" t="s">
        <v>31</v>
      </c>
      <c r="F34" s="14"/>
      <c r="G34" s="4">
        <v>1</v>
      </c>
      <c r="H34" s="4">
        <f t="shared" si="1"/>
        <v>8</v>
      </c>
      <c r="I34" s="4">
        <f t="shared" si="1"/>
        <v>88</v>
      </c>
      <c r="J34" s="4">
        <f t="shared" si="1"/>
        <v>264</v>
      </c>
    </row>
    <row r="35" spans="1:10" ht="25.5" customHeight="1">
      <c r="A35" s="1"/>
      <c r="B35" s="15" t="s">
        <v>32</v>
      </c>
      <c r="C35" s="18" t="s">
        <v>33</v>
      </c>
      <c r="D35" s="18"/>
      <c r="E35" s="18" t="s">
        <v>34</v>
      </c>
      <c r="F35" s="18"/>
      <c r="G35" s="17">
        <v>1</v>
      </c>
      <c r="H35" s="17">
        <f t="shared" si="1"/>
        <v>8</v>
      </c>
      <c r="I35" s="17">
        <f t="shared" si="1"/>
        <v>88</v>
      </c>
      <c r="J35" s="17">
        <f t="shared" si="1"/>
        <v>264</v>
      </c>
    </row>
    <row r="36" spans="1:10" ht="25.5" customHeight="1">
      <c r="A36" s="1"/>
      <c r="B36" s="3" t="s">
        <v>35</v>
      </c>
      <c r="C36" s="14" t="s">
        <v>36</v>
      </c>
      <c r="D36" s="14" t="s">
        <v>25</v>
      </c>
      <c r="E36" s="14" t="s">
        <v>26</v>
      </c>
      <c r="F36" s="14"/>
      <c r="G36" s="4">
        <v>1</v>
      </c>
      <c r="H36" s="4">
        <f t="shared" si="1"/>
        <v>8</v>
      </c>
      <c r="I36" s="4">
        <f t="shared" si="1"/>
        <v>88</v>
      </c>
      <c r="J36" s="4">
        <f t="shared" si="1"/>
        <v>264</v>
      </c>
    </row>
    <row r="37" spans="1:10" ht="25.5" customHeight="1">
      <c r="A37" s="1"/>
      <c r="B37" s="15" t="s">
        <v>37</v>
      </c>
      <c r="C37" s="18" t="s">
        <v>38</v>
      </c>
      <c r="D37" s="18"/>
      <c r="E37" s="18" t="s">
        <v>39</v>
      </c>
      <c r="F37" s="18"/>
      <c r="G37" s="17">
        <v>1</v>
      </c>
      <c r="H37" s="17">
        <f t="shared" si="1"/>
        <v>8</v>
      </c>
      <c r="I37" s="17">
        <f t="shared" si="1"/>
        <v>88</v>
      </c>
      <c r="J37" s="17">
        <f t="shared" si="1"/>
        <v>264</v>
      </c>
    </row>
    <row r="38" spans="1:10" ht="25.5" customHeight="1">
      <c r="A38" s="1"/>
      <c r="B38" s="3" t="s">
        <v>40</v>
      </c>
      <c r="C38" s="14" t="s">
        <v>41</v>
      </c>
      <c r="D38" s="14" t="s">
        <v>25</v>
      </c>
      <c r="E38" s="14" t="s">
        <v>42</v>
      </c>
      <c r="F38" s="14"/>
      <c r="G38" s="4">
        <v>1</v>
      </c>
      <c r="H38" s="4">
        <f t="shared" si="1"/>
        <v>8</v>
      </c>
      <c r="I38" s="4">
        <f t="shared" si="1"/>
        <v>88</v>
      </c>
      <c r="J38" s="4">
        <f t="shared" si="1"/>
        <v>264</v>
      </c>
    </row>
    <row r="39" spans="1:10" ht="25.5" customHeight="1">
      <c r="A39" s="1"/>
      <c r="B39" s="15" t="s">
        <v>43</v>
      </c>
      <c r="C39" s="18" t="s">
        <v>44</v>
      </c>
      <c r="D39" s="18" t="s">
        <v>45</v>
      </c>
      <c r="E39" s="18" t="s">
        <v>46</v>
      </c>
      <c r="F39" s="18" t="s">
        <v>47</v>
      </c>
      <c r="G39" s="17">
        <v>1</v>
      </c>
      <c r="H39" s="17">
        <f t="shared" si="1"/>
        <v>8</v>
      </c>
      <c r="I39" s="17">
        <f t="shared" si="1"/>
        <v>88</v>
      </c>
      <c r="J39" s="17">
        <f t="shared" si="1"/>
        <v>264</v>
      </c>
    </row>
    <row r="40" spans="1:10" ht="25.5" customHeight="1">
      <c r="A40" s="1"/>
      <c r="B40" s="3" t="s">
        <v>43</v>
      </c>
      <c r="C40" s="14" t="s">
        <v>44</v>
      </c>
      <c r="D40" s="14" t="s">
        <v>45</v>
      </c>
      <c r="E40" s="14" t="s">
        <v>39</v>
      </c>
      <c r="F40" s="14" t="s">
        <v>48</v>
      </c>
      <c r="G40" s="4">
        <v>1</v>
      </c>
      <c r="H40" s="4">
        <f t="shared" si="1"/>
        <v>8</v>
      </c>
      <c r="I40" s="4">
        <f t="shared" si="1"/>
        <v>88</v>
      </c>
      <c r="J40" s="4">
        <f t="shared" si="1"/>
        <v>264</v>
      </c>
    </row>
    <row r="41" spans="1:10" ht="25.5" customHeight="1">
      <c r="A41" s="1"/>
      <c r="B41" s="15" t="s">
        <v>43</v>
      </c>
      <c r="C41" s="18" t="s">
        <v>44</v>
      </c>
      <c r="D41" s="18" t="s">
        <v>45</v>
      </c>
      <c r="E41" s="18" t="s">
        <v>20</v>
      </c>
      <c r="F41" s="18" t="s">
        <v>53</v>
      </c>
      <c r="G41" s="17">
        <v>1</v>
      </c>
      <c r="H41" s="17">
        <f t="shared" si="1"/>
        <v>8</v>
      </c>
      <c r="I41" s="17">
        <f t="shared" si="1"/>
        <v>88</v>
      </c>
      <c r="J41" s="17">
        <f t="shared" si="1"/>
        <v>264</v>
      </c>
    </row>
    <row r="42" spans="1:10" ht="23.25" customHeight="1">
      <c r="A42" s="1"/>
      <c r="B42" s="8" t="s">
        <v>50</v>
      </c>
      <c r="C42" s="9"/>
      <c r="D42" s="9"/>
      <c r="E42" s="9"/>
      <c r="F42" s="9"/>
      <c r="G42" s="10">
        <f>SUM(G30,G31,G32,G33,G34,G35,G36,G37,G38)</f>
        <v>12</v>
      </c>
      <c r="H42" s="10">
        <f>SUM(H30,H31,H32,H33,H34,H35,H36,H37,H38)</f>
        <v>96</v>
      </c>
      <c r="I42" s="10">
        <f>SUM(I30,I31,I32,I33,I34,I35,I36,I37,I38)</f>
        <v>1056</v>
      </c>
      <c r="J42" s="10">
        <f>SUM(J30,J31,J32,J33,J34,J35,J36,J37,J38)</f>
        <v>3168</v>
      </c>
    </row>
    <row r="43" spans="1:10" ht="23.25" customHeight="1">
      <c r="A43" s="1"/>
      <c r="B43" s="8" t="s">
        <v>51</v>
      </c>
      <c r="C43" s="9"/>
      <c r="D43" s="9"/>
      <c r="E43" s="9"/>
      <c r="F43" s="9"/>
      <c r="G43" s="10">
        <f>SUM(G39,G40,G41)</f>
        <v>3</v>
      </c>
      <c r="H43" s="10">
        <f>SUM(H39,H40,H41)</f>
        <v>24</v>
      </c>
      <c r="I43" s="10">
        <f>SUM(I39,I40,I41)</f>
        <v>264</v>
      </c>
      <c r="J43" s="10">
        <f>SUM(J39,J40,J41)</f>
        <v>792</v>
      </c>
    </row>
    <row r="44" spans="1:10" ht="21" customHeight="1">
      <c r="A44" s="1"/>
      <c r="B44" s="3"/>
      <c r="C44" s="1"/>
      <c r="D44" s="1"/>
      <c r="E44" s="1"/>
      <c r="F44" s="1"/>
      <c r="G44" s="4"/>
      <c r="H44" s="4"/>
      <c r="I44" s="4"/>
      <c r="J44" s="4"/>
    </row>
    <row r="45" spans="1:10" ht="21" customHeight="1">
      <c r="A45" s="1"/>
      <c r="B45" s="3"/>
      <c r="C45" s="1"/>
      <c r="D45" s="1"/>
      <c r="E45" s="1"/>
      <c r="F45" s="1"/>
      <c r="G45" s="4"/>
      <c r="H45" s="4"/>
      <c r="I45" s="4"/>
      <c r="J45" s="4"/>
    </row>
    <row r="46" spans="1:10" ht="23.25" customHeight="1">
      <c r="A46" s="1"/>
      <c r="B46" s="8" t="s">
        <v>54</v>
      </c>
      <c r="C46" s="9"/>
      <c r="D46" s="9"/>
      <c r="E46" s="9"/>
      <c r="F46" s="9"/>
      <c r="G46" s="10"/>
      <c r="H46" s="10"/>
      <c r="I46" s="10"/>
      <c r="J46" s="10"/>
    </row>
    <row r="47" spans="1:10" ht="21" customHeight="1">
      <c r="A47" s="1"/>
      <c r="B47" s="3" t="s">
        <v>6</v>
      </c>
      <c r="C47" s="1"/>
      <c r="D47" s="1"/>
      <c r="E47" s="1"/>
      <c r="F47" s="1"/>
      <c r="G47" s="4" t="s">
        <v>7</v>
      </c>
      <c r="H47" s="20">
        <v>1</v>
      </c>
      <c r="I47" s="4">
        <f>H47*$C$5</f>
        <v>11</v>
      </c>
      <c r="J47" s="4">
        <f>H47*$F$5</f>
        <v>33</v>
      </c>
    </row>
    <row r="48" spans="1:10" ht="28.5" customHeight="1">
      <c r="A48" s="1"/>
      <c r="B48" s="11" t="s">
        <v>8</v>
      </c>
      <c r="C48" s="12" t="s">
        <v>9</v>
      </c>
      <c r="D48" s="12" t="s">
        <v>10</v>
      </c>
      <c r="E48" s="12" t="s">
        <v>11</v>
      </c>
      <c r="F48" s="12" t="s">
        <v>12</v>
      </c>
      <c r="G48" s="13" t="s">
        <v>13</v>
      </c>
      <c r="H48" s="13" t="s">
        <v>14</v>
      </c>
      <c r="I48" s="13" t="s">
        <v>15</v>
      </c>
      <c r="J48" s="13" t="s">
        <v>16</v>
      </c>
    </row>
    <row r="49" spans="1:10" ht="25.5" customHeight="1">
      <c r="A49" s="1"/>
      <c r="B49" s="3" t="s">
        <v>17</v>
      </c>
      <c r="C49" s="14" t="s">
        <v>18</v>
      </c>
      <c r="D49" s="14" t="s">
        <v>19</v>
      </c>
      <c r="E49" s="14" t="s">
        <v>20</v>
      </c>
      <c r="F49" s="14"/>
      <c r="G49" s="4">
        <v>3</v>
      </c>
      <c r="H49" s="4">
        <f t="shared" ref="H49:J61" si="2">$G49*H$47</f>
        <v>3</v>
      </c>
      <c r="I49" s="4">
        <f t="shared" si="2"/>
        <v>33</v>
      </c>
      <c r="J49" s="4">
        <f t="shared" si="2"/>
        <v>99</v>
      </c>
    </row>
    <row r="50" spans="1:10" ht="25.5" customHeight="1">
      <c r="A50" s="1"/>
      <c r="B50" s="15" t="s">
        <v>21</v>
      </c>
      <c r="C50" s="18" t="s">
        <v>22</v>
      </c>
      <c r="D50" s="18"/>
      <c r="E50" s="18" t="s">
        <v>20</v>
      </c>
      <c r="F50" s="18"/>
      <c r="G50" s="17">
        <v>3</v>
      </c>
      <c r="H50" s="17">
        <f t="shared" si="2"/>
        <v>3</v>
      </c>
      <c r="I50" s="17">
        <f t="shared" si="2"/>
        <v>33</v>
      </c>
      <c r="J50" s="17">
        <f t="shared" si="2"/>
        <v>99</v>
      </c>
    </row>
    <row r="51" spans="1:10" ht="25.5" customHeight="1">
      <c r="A51" s="1"/>
      <c r="B51" s="3" t="s">
        <v>23</v>
      </c>
      <c r="C51" s="14" t="s">
        <v>24</v>
      </c>
      <c r="D51" s="14" t="s">
        <v>25</v>
      </c>
      <c r="E51" s="14" t="s">
        <v>26</v>
      </c>
      <c r="F51" s="14"/>
      <c r="G51" s="4">
        <v>1</v>
      </c>
      <c r="H51" s="4">
        <f t="shared" si="2"/>
        <v>1</v>
      </c>
      <c r="I51" s="4">
        <f t="shared" si="2"/>
        <v>11</v>
      </c>
      <c r="J51" s="4">
        <f t="shared" si="2"/>
        <v>33</v>
      </c>
    </row>
    <row r="52" spans="1:10" ht="25.5" customHeight="1">
      <c r="A52" s="1"/>
      <c r="B52" s="15" t="s">
        <v>27</v>
      </c>
      <c r="C52" s="18" t="s">
        <v>28</v>
      </c>
      <c r="D52" s="18"/>
      <c r="E52" s="18" t="s">
        <v>26</v>
      </c>
      <c r="F52" s="18"/>
      <c r="G52" s="17">
        <v>1</v>
      </c>
      <c r="H52" s="17">
        <f t="shared" si="2"/>
        <v>1</v>
      </c>
      <c r="I52" s="17">
        <f t="shared" si="2"/>
        <v>11</v>
      </c>
      <c r="J52" s="17">
        <f t="shared" si="2"/>
        <v>33</v>
      </c>
    </row>
    <row r="53" spans="1:10" ht="25.5" customHeight="1">
      <c r="A53" s="1"/>
      <c r="B53" s="3" t="s">
        <v>29</v>
      </c>
      <c r="C53" s="14" t="s">
        <v>30</v>
      </c>
      <c r="D53" s="14"/>
      <c r="E53" s="14" t="s">
        <v>31</v>
      </c>
      <c r="F53" s="14"/>
      <c r="G53" s="4">
        <v>1</v>
      </c>
      <c r="H53" s="4">
        <f t="shared" si="2"/>
        <v>1</v>
      </c>
      <c r="I53" s="4">
        <f t="shared" si="2"/>
        <v>11</v>
      </c>
      <c r="J53" s="4">
        <f t="shared" si="2"/>
        <v>33</v>
      </c>
    </row>
    <row r="54" spans="1:10" ht="25.5" customHeight="1">
      <c r="A54" s="1"/>
      <c r="B54" s="15" t="s">
        <v>32</v>
      </c>
      <c r="C54" s="18" t="s">
        <v>33</v>
      </c>
      <c r="D54" s="18"/>
      <c r="E54" s="18" t="s">
        <v>34</v>
      </c>
      <c r="F54" s="18"/>
      <c r="G54" s="17">
        <v>1</v>
      </c>
      <c r="H54" s="17">
        <f t="shared" si="2"/>
        <v>1</v>
      </c>
      <c r="I54" s="17">
        <f t="shared" si="2"/>
        <v>11</v>
      </c>
      <c r="J54" s="17">
        <f t="shared" si="2"/>
        <v>33</v>
      </c>
    </row>
    <row r="55" spans="1:10" ht="25.5" customHeight="1">
      <c r="A55" s="1"/>
      <c r="B55" s="3" t="s">
        <v>35</v>
      </c>
      <c r="C55" s="14" t="s">
        <v>36</v>
      </c>
      <c r="D55" s="14" t="s">
        <v>25</v>
      </c>
      <c r="E55" s="14" t="s">
        <v>26</v>
      </c>
      <c r="F55" s="14"/>
      <c r="G55" s="4">
        <v>1</v>
      </c>
      <c r="H55" s="4">
        <f t="shared" si="2"/>
        <v>1</v>
      </c>
      <c r="I55" s="4">
        <f t="shared" si="2"/>
        <v>11</v>
      </c>
      <c r="J55" s="4">
        <f t="shared" si="2"/>
        <v>33</v>
      </c>
    </row>
    <row r="56" spans="1:10" ht="25.5" customHeight="1">
      <c r="A56" s="1"/>
      <c r="B56" s="15" t="s">
        <v>37</v>
      </c>
      <c r="C56" s="18" t="s">
        <v>38</v>
      </c>
      <c r="D56" s="18"/>
      <c r="E56" s="18" t="s">
        <v>39</v>
      </c>
      <c r="F56" s="18"/>
      <c r="G56" s="17">
        <v>1</v>
      </c>
      <c r="H56" s="17">
        <f t="shared" si="2"/>
        <v>1</v>
      </c>
      <c r="I56" s="17">
        <f t="shared" si="2"/>
        <v>11</v>
      </c>
      <c r="J56" s="17">
        <f t="shared" si="2"/>
        <v>33</v>
      </c>
    </row>
    <row r="57" spans="1:10" ht="25.5" customHeight="1">
      <c r="A57" s="1"/>
      <c r="B57" s="3" t="s">
        <v>40</v>
      </c>
      <c r="C57" s="14" t="s">
        <v>41</v>
      </c>
      <c r="D57" s="14" t="s">
        <v>25</v>
      </c>
      <c r="E57" s="14" t="s">
        <v>42</v>
      </c>
      <c r="F57" s="14"/>
      <c r="G57" s="4">
        <v>1</v>
      </c>
      <c r="H57" s="4">
        <f t="shared" si="2"/>
        <v>1</v>
      </c>
      <c r="I57" s="4">
        <f t="shared" si="2"/>
        <v>11</v>
      </c>
      <c r="J57" s="4">
        <f t="shared" si="2"/>
        <v>33</v>
      </c>
    </row>
    <row r="58" spans="1:10" ht="25.5" customHeight="1">
      <c r="A58" s="1"/>
      <c r="B58" s="15" t="s">
        <v>43</v>
      </c>
      <c r="C58" s="18" t="s">
        <v>44</v>
      </c>
      <c r="D58" s="18" t="s">
        <v>45</v>
      </c>
      <c r="E58" s="18" t="s">
        <v>46</v>
      </c>
      <c r="F58" s="18" t="s">
        <v>47</v>
      </c>
      <c r="G58" s="17">
        <v>1</v>
      </c>
      <c r="H58" s="17">
        <f t="shared" si="2"/>
        <v>1</v>
      </c>
      <c r="I58" s="17">
        <f t="shared" si="2"/>
        <v>11</v>
      </c>
      <c r="J58" s="17">
        <f t="shared" si="2"/>
        <v>33</v>
      </c>
    </row>
    <row r="59" spans="1:10" ht="25.5" customHeight="1">
      <c r="A59" s="1"/>
      <c r="B59" s="3" t="s">
        <v>43</v>
      </c>
      <c r="C59" s="14" t="s">
        <v>44</v>
      </c>
      <c r="D59" s="14" t="s">
        <v>45</v>
      </c>
      <c r="E59" s="14" t="s">
        <v>39</v>
      </c>
      <c r="F59" s="14" t="s">
        <v>48</v>
      </c>
      <c r="G59" s="4">
        <v>1</v>
      </c>
      <c r="H59" s="4">
        <f t="shared" si="2"/>
        <v>1</v>
      </c>
      <c r="I59" s="4">
        <f t="shared" si="2"/>
        <v>11</v>
      </c>
      <c r="J59" s="4">
        <f t="shared" si="2"/>
        <v>33</v>
      </c>
    </row>
    <row r="60" spans="1:10" ht="25.5" customHeight="1">
      <c r="A60" s="1"/>
      <c r="B60" s="15" t="s">
        <v>43</v>
      </c>
      <c r="C60" s="18" t="s">
        <v>44</v>
      </c>
      <c r="D60" s="18" t="s">
        <v>45</v>
      </c>
      <c r="E60" s="18" t="s">
        <v>20</v>
      </c>
      <c r="F60" s="18" t="s">
        <v>55</v>
      </c>
      <c r="G60" s="17">
        <v>1</v>
      </c>
      <c r="H60" s="17">
        <f t="shared" si="2"/>
        <v>1</v>
      </c>
      <c r="I60" s="17">
        <f t="shared" si="2"/>
        <v>11</v>
      </c>
      <c r="J60" s="17">
        <f t="shared" si="2"/>
        <v>33</v>
      </c>
    </row>
    <row r="61" spans="1:10" ht="25.5" customHeight="1">
      <c r="A61" s="1"/>
      <c r="B61" s="3" t="s">
        <v>43</v>
      </c>
      <c r="C61" s="14" t="s">
        <v>44</v>
      </c>
      <c r="D61" s="14" t="s">
        <v>45</v>
      </c>
      <c r="E61" s="14" t="s">
        <v>20</v>
      </c>
      <c r="F61" s="14" t="s">
        <v>49</v>
      </c>
      <c r="G61" s="4">
        <v>1</v>
      </c>
      <c r="H61" s="4">
        <f t="shared" si="2"/>
        <v>1</v>
      </c>
      <c r="I61" s="4">
        <f t="shared" si="2"/>
        <v>11</v>
      </c>
      <c r="J61" s="4">
        <f t="shared" si="2"/>
        <v>33</v>
      </c>
    </row>
    <row r="62" spans="1:10" ht="23.25" customHeight="1">
      <c r="A62" s="1"/>
      <c r="B62" s="8" t="s">
        <v>50</v>
      </c>
      <c r="C62" s="9"/>
      <c r="D62" s="9"/>
      <c r="E62" s="9"/>
      <c r="F62" s="9"/>
      <c r="G62" s="10">
        <f>SUM(G49,G50,G51,G52,G53,G54,G55,G56,G57)</f>
        <v>13</v>
      </c>
      <c r="H62" s="10">
        <f>SUM(H49,H50,H51,H52,H53,H54,H55,H56,H57)</f>
        <v>13</v>
      </c>
      <c r="I62" s="10">
        <f>SUM(I49,I50,I51,I52,I53,I54,I55,I56,I57)</f>
        <v>143</v>
      </c>
      <c r="J62" s="10">
        <f>SUM(J49,J50,J51,J52,J53,J54,J55,J56,J57)</f>
        <v>429</v>
      </c>
    </row>
    <row r="63" spans="1:10" ht="23.25" customHeight="1">
      <c r="A63" s="1"/>
      <c r="B63" s="8" t="s">
        <v>51</v>
      </c>
      <c r="C63" s="9"/>
      <c r="D63" s="9"/>
      <c r="E63" s="9"/>
      <c r="F63" s="9"/>
      <c r="G63" s="10">
        <f>SUM(G58,G59,G60,G61)</f>
        <v>4</v>
      </c>
      <c r="H63" s="10">
        <f>SUM(H58,H59,H60,H61)</f>
        <v>4</v>
      </c>
      <c r="I63" s="10">
        <f>SUM(I58,I59,I60,I61)</f>
        <v>44</v>
      </c>
      <c r="J63" s="10">
        <f>SUM(J58,J59,J60,J61)</f>
        <v>132</v>
      </c>
    </row>
    <row r="64" spans="1:10" ht="21" customHeight="1">
      <c r="A64" s="1"/>
      <c r="B64" s="3"/>
      <c r="C64" s="1"/>
      <c r="D64" s="1"/>
      <c r="E64" s="1"/>
      <c r="F64" s="1"/>
      <c r="G64" s="4"/>
      <c r="H64" s="4"/>
      <c r="I64" s="4"/>
      <c r="J64" s="4"/>
    </row>
    <row r="65" spans="1:10" ht="21" customHeight="1">
      <c r="A65" s="1"/>
      <c r="B65" s="3"/>
      <c r="C65" s="1"/>
      <c r="D65" s="1"/>
      <c r="E65" s="1"/>
      <c r="F65" s="1"/>
      <c r="G65" s="4"/>
      <c r="H65" s="4"/>
      <c r="I65" s="4"/>
      <c r="J65" s="4"/>
    </row>
    <row r="66" spans="1:10" ht="23.25" customHeight="1">
      <c r="A66" s="1"/>
      <c r="B66" s="8" t="s">
        <v>56</v>
      </c>
      <c r="C66" s="9"/>
      <c r="D66" s="9"/>
      <c r="E66" s="9"/>
      <c r="F66" s="9"/>
      <c r="G66" s="10"/>
      <c r="H66" s="10"/>
      <c r="I66" s="10"/>
      <c r="J66" s="10"/>
    </row>
    <row r="67" spans="1:10" ht="21" customHeight="1">
      <c r="A67" s="1"/>
      <c r="B67" s="3" t="s">
        <v>6</v>
      </c>
      <c r="C67" s="1"/>
      <c r="D67" s="1"/>
      <c r="E67" s="1"/>
      <c r="F67" s="1"/>
      <c r="G67" s="4" t="s">
        <v>7</v>
      </c>
      <c r="H67" s="20">
        <v>13</v>
      </c>
      <c r="I67" s="4">
        <f>H67*$C$5</f>
        <v>143</v>
      </c>
      <c r="J67" s="4">
        <f>H67*$F$5</f>
        <v>429</v>
      </c>
    </row>
    <row r="68" spans="1:10" ht="28.5" customHeight="1">
      <c r="A68" s="1"/>
      <c r="B68" s="11" t="s">
        <v>8</v>
      </c>
      <c r="C68" s="12" t="s">
        <v>9</v>
      </c>
      <c r="D68" s="12" t="s">
        <v>10</v>
      </c>
      <c r="E68" s="12" t="s">
        <v>11</v>
      </c>
      <c r="F68" s="12" t="s">
        <v>12</v>
      </c>
      <c r="G68" s="13" t="s">
        <v>13</v>
      </c>
      <c r="H68" s="13" t="s">
        <v>14</v>
      </c>
      <c r="I68" s="13" t="s">
        <v>15</v>
      </c>
      <c r="J68" s="13" t="s">
        <v>16</v>
      </c>
    </row>
    <row r="69" spans="1:10" ht="25.5" customHeight="1">
      <c r="A69" s="1"/>
      <c r="B69" s="3" t="s">
        <v>17</v>
      </c>
      <c r="C69" s="14" t="s">
        <v>18</v>
      </c>
      <c r="D69" s="14" t="s">
        <v>19</v>
      </c>
      <c r="E69" s="14" t="s">
        <v>20</v>
      </c>
      <c r="F69" s="14"/>
      <c r="G69" s="4">
        <v>2</v>
      </c>
      <c r="H69" s="4">
        <f t="shared" ref="H69:J76" si="3">$G69*H$67</f>
        <v>26</v>
      </c>
      <c r="I69" s="4">
        <f t="shared" si="3"/>
        <v>286</v>
      </c>
      <c r="J69" s="4">
        <f t="shared" si="3"/>
        <v>858</v>
      </c>
    </row>
    <row r="70" spans="1:10" ht="25.5" customHeight="1">
      <c r="A70" s="1"/>
      <c r="B70" s="15" t="s">
        <v>21</v>
      </c>
      <c r="C70" s="18" t="s">
        <v>22</v>
      </c>
      <c r="D70" s="18"/>
      <c r="E70" s="18" t="s">
        <v>20</v>
      </c>
      <c r="F70" s="18"/>
      <c r="G70" s="17">
        <v>1</v>
      </c>
      <c r="H70" s="17">
        <f t="shared" si="3"/>
        <v>13</v>
      </c>
      <c r="I70" s="17">
        <f t="shared" si="3"/>
        <v>143</v>
      </c>
      <c r="J70" s="17">
        <f t="shared" si="3"/>
        <v>429</v>
      </c>
    </row>
    <row r="71" spans="1:10" ht="25.5" customHeight="1">
      <c r="A71" s="1"/>
      <c r="B71" s="3" t="s">
        <v>23</v>
      </c>
      <c r="C71" s="14" t="s">
        <v>24</v>
      </c>
      <c r="D71" s="14" t="s">
        <v>25</v>
      </c>
      <c r="E71" s="14" t="s">
        <v>26</v>
      </c>
      <c r="F71" s="14"/>
      <c r="G71" s="4">
        <v>1</v>
      </c>
      <c r="H71" s="4">
        <f t="shared" si="3"/>
        <v>13</v>
      </c>
      <c r="I71" s="4">
        <f t="shared" si="3"/>
        <v>143</v>
      </c>
      <c r="J71" s="4">
        <f t="shared" si="3"/>
        <v>429</v>
      </c>
    </row>
    <row r="72" spans="1:10" ht="25.5" customHeight="1">
      <c r="A72" s="1"/>
      <c r="B72" s="15" t="s">
        <v>27</v>
      </c>
      <c r="C72" s="18" t="s">
        <v>28</v>
      </c>
      <c r="D72" s="18"/>
      <c r="E72" s="18" t="s">
        <v>26</v>
      </c>
      <c r="F72" s="18"/>
      <c r="G72" s="17">
        <v>1</v>
      </c>
      <c r="H72" s="17">
        <f t="shared" si="3"/>
        <v>13</v>
      </c>
      <c r="I72" s="17">
        <f t="shared" si="3"/>
        <v>143</v>
      </c>
      <c r="J72" s="17">
        <f t="shared" si="3"/>
        <v>429</v>
      </c>
    </row>
    <row r="73" spans="1:10" ht="25.5" customHeight="1">
      <c r="A73" s="1"/>
      <c r="B73" s="3" t="s">
        <v>29</v>
      </c>
      <c r="C73" s="14" t="s">
        <v>30</v>
      </c>
      <c r="D73" s="14"/>
      <c r="E73" s="14" t="s">
        <v>31</v>
      </c>
      <c r="F73" s="14"/>
      <c r="G73" s="4">
        <v>1</v>
      </c>
      <c r="H73" s="4">
        <f t="shared" si="3"/>
        <v>13</v>
      </c>
      <c r="I73" s="4">
        <f t="shared" si="3"/>
        <v>143</v>
      </c>
      <c r="J73" s="4">
        <f t="shared" si="3"/>
        <v>429</v>
      </c>
    </row>
    <row r="74" spans="1:10" ht="25.5" customHeight="1">
      <c r="A74" s="1"/>
      <c r="B74" s="15" t="s">
        <v>57</v>
      </c>
      <c r="C74" s="18" t="s">
        <v>58</v>
      </c>
      <c r="D74" s="18"/>
      <c r="E74" s="18" t="s">
        <v>46</v>
      </c>
      <c r="F74" s="18"/>
      <c r="G74" s="17">
        <v>1</v>
      </c>
      <c r="H74" s="17">
        <f t="shared" si="3"/>
        <v>13</v>
      </c>
      <c r="I74" s="17">
        <f t="shared" si="3"/>
        <v>143</v>
      </c>
      <c r="J74" s="17">
        <f t="shared" si="3"/>
        <v>429</v>
      </c>
    </row>
    <row r="75" spans="1:10" ht="25.5" customHeight="1">
      <c r="A75" s="1"/>
      <c r="B75" s="3" t="s">
        <v>43</v>
      </c>
      <c r="C75" s="14" t="s">
        <v>44</v>
      </c>
      <c r="D75" s="14" t="s">
        <v>45</v>
      </c>
      <c r="E75" s="14" t="s">
        <v>46</v>
      </c>
      <c r="F75" s="14" t="s">
        <v>47</v>
      </c>
      <c r="G75" s="4">
        <v>1</v>
      </c>
      <c r="H75" s="4">
        <f t="shared" si="3"/>
        <v>13</v>
      </c>
      <c r="I75" s="4">
        <f t="shared" si="3"/>
        <v>143</v>
      </c>
      <c r="J75" s="4">
        <f t="shared" si="3"/>
        <v>429</v>
      </c>
    </row>
    <row r="76" spans="1:10" ht="25.5" customHeight="1">
      <c r="A76" s="1"/>
      <c r="B76" s="15" t="s">
        <v>43</v>
      </c>
      <c r="C76" s="18" t="s">
        <v>44</v>
      </c>
      <c r="D76" s="18" t="s">
        <v>45</v>
      </c>
      <c r="E76" s="18" t="s">
        <v>20</v>
      </c>
      <c r="F76" s="18" t="s">
        <v>48</v>
      </c>
      <c r="G76" s="17">
        <v>1</v>
      </c>
      <c r="H76" s="17">
        <f t="shared" si="3"/>
        <v>13</v>
      </c>
      <c r="I76" s="17">
        <f t="shared" si="3"/>
        <v>143</v>
      </c>
      <c r="J76" s="17">
        <f t="shared" si="3"/>
        <v>429</v>
      </c>
    </row>
    <row r="77" spans="1:10" ht="23.25" customHeight="1">
      <c r="A77" s="1"/>
      <c r="B77" s="8" t="s">
        <v>50</v>
      </c>
      <c r="C77" s="9"/>
      <c r="D77" s="9"/>
      <c r="E77" s="9"/>
      <c r="F77" s="9"/>
      <c r="G77" s="10">
        <f>SUM(G69,G70,G71,G72,G73,G74)</f>
        <v>7</v>
      </c>
      <c r="H77" s="10">
        <f>SUM(H69,H70,H71,H72,H73,H74)</f>
        <v>91</v>
      </c>
      <c r="I77" s="10">
        <f>SUM(I69,I70,I71,I72,I73,I74)</f>
        <v>1001</v>
      </c>
      <c r="J77" s="10">
        <f>SUM(J69,J70,J71,J72,J73,J74)</f>
        <v>3003</v>
      </c>
    </row>
    <row r="78" spans="1:10" ht="23.25" customHeight="1">
      <c r="A78" s="1"/>
      <c r="B78" s="8" t="s">
        <v>51</v>
      </c>
      <c r="C78" s="9"/>
      <c r="D78" s="9"/>
      <c r="E78" s="9"/>
      <c r="F78" s="9"/>
      <c r="G78" s="10">
        <f>SUM(G75,G76)</f>
        <v>2</v>
      </c>
      <c r="H78" s="10">
        <f>SUM(H75,H76)</f>
        <v>26</v>
      </c>
      <c r="I78" s="10">
        <f>SUM(I75,I76)</f>
        <v>286</v>
      </c>
      <c r="J78" s="10">
        <f>SUM(J75,J76)</f>
        <v>858</v>
      </c>
    </row>
    <row r="79" spans="1:10" ht="21" customHeight="1">
      <c r="A79" s="1"/>
      <c r="B79" s="3"/>
      <c r="C79" s="1"/>
      <c r="D79" s="1"/>
      <c r="E79" s="1"/>
      <c r="F79" s="1"/>
      <c r="G79" s="4"/>
      <c r="H79" s="4"/>
      <c r="I79" s="4"/>
      <c r="J79" s="4"/>
    </row>
    <row r="80" spans="1:10" ht="21" customHeight="1">
      <c r="A80" s="1"/>
      <c r="B80" s="3"/>
      <c r="C80" s="1"/>
      <c r="D80" s="1"/>
      <c r="E80" s="1"/>
      <c r="F80" s="1"/>
      <c r="G80" s="4"/>
      <c r="H80" s="4"/>
      <c r="I80" s="4"/>
      <c r="J80" s="4"/>
    </row>
    <row r="81" spans="1:10" ht="23.25" customHeight="1">
      <c r="A81" s="1"/>
      <c r="B81" s="8" t="s">
        <v>59</v>
      </c>
      <c r="C81" s="9"/>
      <c r="D81" s="9"/>
      <c r="E81" s="9"/>
      <c r="F81" s="9"/>
      <c r="G81" s="10"/>
      <c r="H81" s="10"/>
      <c r="I81" s="10"/>
      <c r="J81" s="10"/>
    </row>
    <row r="82" spans="1:10" ht="21" customHeight="1">
      <c r="A82" s="1"/>
      <c r="B82" s="3" t="s">
        <v>6</v>
      </c>
      <c r="C82" s="1"/>
      <c r="D82" s="1"/>
      <c r="E82" s="1"/>
      <c r="F82" s="1"/>
      <c r="G82" s="4" t="s">
        <v>7</v>
      </c>
      <c r="H82" s="20">
        <v>1</v>
      </c>
      <c r="I82" s="4">
        <f>H82*$C$5</f>
        <v>11</v>
      </c>
      <c r="J82" s="4">
        <f>H82*$F$5</f>
        <v>33</v>
      </c>
    </row>
    <row r="83" spans="1:10" ht="28.5" customHeight="1">
      <c r="A83" s="1"/>
      <c r="B83" s="11" t="s">
        <v>8</v>
      </c>
      <c r="C83" s="12" t="s">
        <v>9</v>
      </c>
      <c r="D83" s="12" t="s">
        <v>10</v>
      </c>
      <c r="E83" s="12" t="s">
        <v>11</v>
      </c>
      <c r="F83" s="12" t="s">
        <v>12</v>
      </c>
      <c r="G83" s="13" t="s">
        <v>13</v>
      </c>
      <c r="H83" s="13" t="s">
        <v>14</v>
      </c>
      <c r="I83" s="13" t="s">
        <v>15</v>
      </c>
      <c r="J83" s="13" t="s">
        <v>16</v>
      </c>
    </row>
    <row r="84" spans="1:10" ht="25.5" customHeight="1">
      <c r="A84" s="1"/>
      <c r="B84" s="3" t="s">
        <v>17</v>
      </c>
      <c r="C84" s="14" t="s">
        <v>18</v>
      </c>
      <c r="D84" s="14" t="s">
        <v>19</v>
      </c>
      <c r="E84" s="14" t="s">
        <v>20</v>
      </c>
      <c r="F84" s="14"/>
      <c r="G84" s="4">
        <v>2</v>
      </c>
      <c r="H84" s="4">
        <f t="shared" ref="H84:J92" si="4">$G84*H$82</f>
        <v>2</v>
      </c>
      <c r="I84" s="4">
        <f t="shared" si="4"/>
        <v>22</v>
      </c>
      <c r="J84" s="4">
        <f t="shared" si="4"/>
        <v>66</v>
      </c>
    </row>
    <row r="85" spans="1:10" ht="25.5" customHeight="1">
      <c r="A85" s="1"/>
      <c r="B85" s="15" t="s">
        <v>21</v>
      </c>
      <c r="C85" s="18" t="s">
        <v>22</v>
      </c>
      <c r="D85" s="18"/>
      <c r="E85" s="18" t="s">
        <v>20</v>
      </c>
      <c r="F85" s="18"/>
      <c r="G85" s="17">
        <v>2</v>
      </c>
      <c r="H85" s="17">
        <f t="shared" si="4"/>
        <v>2</v>
      </c>
      <c r="I85" s="17">
        <f t="shared" si="4"/>
        <v>22</v>
      </c>
      <c r="J85" s="17">
        <f t="shared" si="4"/>
        <v>66</v>
      </c>
    </row>
    <row r="86" spans="1:10" ht="25.5" customHeight="1">
      <c r="A86" s="1"/>
      <c r="B86" s="3" t="s">
        <v>23</v>
      </c>
      <c r="C86" s="14" t="s">
        <v>24</v>
      </c>
      <c r="D86" s="14" t="s">
        <v>25</v>
      </c>
      <c r="E86" s="14" t="s">
        <v>26</v>
      </c>
      <c r="F86" s="14"/>
      <c r="G86" s="4">
        <v>1</v>
      </c>
      <c r="H86" s="4">
        <f t="shared" si="4"/>
        <v>1</v>
      </c>
      <c r="I86" s="4">
        <f t="shared" si="4"/>
        <v>11</v>
      </c>
      <c r="J86" s="4">
        <f t="shared" si="4"/>
        <v>33</v>
      </c>
    </row>
    <row r="87" spans="1:10" ht="25.5" customHeight="1">
      <c r="A87" s="1"/>
      <c r="B87" s="15" t="s">
        <v>27</v>
      </c>
      <c r="C87" s="18" t="s">
        <v>28</v>
      </c>
      <c r="D87" s="18"/>
      <c r="E87" s="18" t="s">
        <v>26</v>
      </c>
      <c r="F87" s="18"/>
      <c r="G87" s="17">
        <v>1</v>
      </c>
      <c r="H87" s="17">
        <f t="shared" si="4"/>
        <v>1</v>
      </c>
      <c r="I87" s="17">
        <f t="shared" si="4"/>
        <v>11</v>
      </c>
      <c r="J87" s="17">
        <f t="shared" si="4"/>
        <v>33</v>
      </c>
    </row>
    <row r="88" spans="1:10" ht="25.5" customHeight="1">
      <c r="A88" s="1"/>
      <c r="B88" s="3" t="s">
        <v>29</v>
      </c>
      <c r="C88" s="14" t="s">
        <v>30</v>
      </c>
      <c r="D88" s="14"/>
      <c r="E88" s="14" t="s">
        <v>31</v>
      </c>
      <c r="F88" s="14"/>
      <c r="G88" s="4">
        <v>1</v>
      </c>
      <c r="H88" s="4">
        <f t="shared" si="4"/>
        <v>1</v>
      </c>
      <c r="I88" s="4">
        <f t="shared" si="4"/>
        <v>11</v>
      </c>
      <c r="J88" s="4">
        <f t="shared" si="4"/>
        <v>33</v>
      </c>
    </row>
    <row r="89" spans="1:10" ht="25.5" customHeight="1">
      <c r="A89" s="1"/>
      <c r="B89" s="15" t="s">
        <v>57</v>
      </c>
      <c r="C89" s="18" t="s">
        <v>58</v>
      </c>
      <c r="D89" s="18"/>
      <c r="E89" s="18" t="s">
        <v>46</v>
      </c>
      <c r="F89" s="18"/>
      <c r="G89" s="17">
        <v>1</v>
      </c>
      <c r="H89" s="17">
        <f t="shared" si="4"/>
        <v>1</v>
      </c>
      <c r="I89" s="17">
        <f t="shared" si="4"/>
        <v>11</v>
      </c>
      <c r="J89" s="17">
        <f t="shared" si="4"/>
        <v>33</v>
      </c>
    </row>
    <row r="90" spans="1:10" ht="25.5" customHeight="1">
      <c r="A90" s="1"/>
      <c r="B90" s="3" t="s">
        <v>43</v>
      </c>
      <c r="C90" s="14" t="s">
        <v>44</v>
      </c>
      <c r="D90" s="14" t="s">
        <v>45</v>
      </c>
      <c r="E90" s="14" t="s">
        <v>46</v>
      </c>
      <c r="F90" s="14" t="s">
        <v>47</v>
      </c>
      <c r="G90" s="4">
        <v>1</v>
      </c>
      <c r="H90" s="4">
        <f t="shared" si="4"/>
        <v>1</v>
      </c>
      <c r="I90" s="4">
        <f t="shared" si="4"/>
        <v>11</v>
      </c>
      <c r="J90" s="4">
        <f t="shared" si="4"/>
        <v>33</v>
      </c>
    </row>
    <row r="91" spans="1:10" ht="25.5" customHeight="1">
      <c r="A91" s="1"/>
      <c r="B91" s="15" t="s">
        <v>43</v>
      </c>
      <c r="C91" s="18" t="s">
        <v>44</v>
      </c>
      <c r="D91" s="18" t="s">
        <v>45</v>
      </c>
      <c r="E91" s="18" t="s">
        <v>20</v>
      </c>
      <c r="F91" s="18" t="s">
        <v>48</v>
      </c>
      <c r="G91" s="17">
        <v>1</v>
      </c>
      <c r="H91" s="17">
        <f t="shared" si="4"/>
        <v>1</v>
      </c>
      <c r="I91" s="17">
        <f t="shared" si="4"/>
        <v>11</v>
      </c>
      <c r="J91" s="17">
        <f t="shared" si="4"/>
        <v>33</v>
      </c>
    </row>
    <row r="92" spans="1:10" ht="25.5" customHeight="1">
      <c r="A92" s="1"/>
      <c r="B92" s="3" t="s">
        <v>43</v>
      </c>
      <c r="C92" s="14" t="s">
        <v>44</v>
      </c>
      <c r="D92" s="14" t="s">
        <v>45</v>
      </c>
      <c r="E92" s="14" t="s">
        <v>20</v>
      </c>
      <c r="F92" s="14" t="s">
        <v>60</v>
      </c>
      <c r="G92" s="4">
        <v>1</v>
      </c>
      <c r="H92" s="4">
        <f t="shared" si="4"/>
        <v>1</v>
      </c>
      <c r="I92" s="4">
        <f t="shared" si="4"/>
        <v>11</v>
      </c>
      <c r="J92" s="4">
        <f t="shared" si="4"/>
        <v>33</v>
      </c>
    </row>
    <row r="93" spans="1:10" ht="23.25" customHeight="1">
      <c r="A93" s="1"/>
      <c r="B93" s="8" t="s">
        <v>50</v>
      </c>
      <c r="C93" s="9"/>
      <c r="D93" s="9"/>
      <c r="E93" s="9"/>
      <c r="F93" s="9"/>
      <c r="G93" s="10">
        <f>SUM(G84,G85,G86,G87,G88,G89)</f>
        <v>8</v>
      </c>
      <c r="H93" s="10">
        <f>SUM(H84,H85,H86,H87,H88,H89)</f>
        <v>8</v>
      </c>
      <c r="I93" s="10">
        <f>SUM(I84,I85,I86,I87,I88,I89)</f>
        <v>88</v>
      </c>
      <c r="J93" s="10">
        <f>SUM(J84,J85,J86,J87,J88,J89)</f>
        <v>264</v>
      </c>
    </row>
    <row r="94" spans="1:10" ht="23.25" customHeight="1">
      <c r="A94" s="1"/>
      <c r="B94" s="8" t="s">
        <v>51</v>
      </c>
      <c r="C94" s="9"/>
      <c r="D94" s="9"/>
      <c r="E94" s="9"/>
      <c r="F94" s="9"/>
      <c r="G94" s="10">
        <f>SUM(G90,G91,G92)</f>
        <v>3</v>
      </c>
      <c r="H94" s="10">
        <f>SUM(H90,H91,H92)</f>
        <v>3</v>
      </c>
      <c r="I94" s="10">
        <f>SUM(I90,I91,I92)</f>
        <v>33</v>
      </c>
      <c r="J94" s="10">
        <f>SUM(J90,J91,J92)</f>
        <v>99</v>
      </c>
    </row>
    <row r="95" spans="1:10" ht="21" customHeight="1">
      <c r="A95" s="1"/>
      <c r="B95" s="3"/>
      <c r="C95" s="1"/>
      <c r="D95" s="1"/>
      <c r="E95" s="1"/>
      <c r="F95" s="1"/>
      <c r="G95" s="4"/>
      <c r="H95" s="4"/>
      <c r="I95" s="4"/>
      <c r="J95" s="4"/>
    </row>
    <row r="96" spans="1:10" ht="21" customHeight="1">
      <c r="A96" s="1"/>
      <c r="B96" s="3"/>
      <c r="C96" s="1"/>
      <c r="D96" s="1"/>
      <c r="E96" s="1"/>
      <c r="F96" s="1"/>
      <c r="G96" s="4"/>
      <c r="H96" s="4"/>
      <c r="I96" s="4"/>
      <c r="J96" s="4"/>
    </row>
    <row r="97" spans="1:10" ht="23.25" customHeight="1">
      <c r="A97" s="1"/>
      <c r="B97" s="8" t="s">
        <v>61</v>
      </c>
      <c r="C97" s="9"/>
      <c r="D97" s="9"/>
      <c r="E97" s="9"/>
      <c r="F97" s="9"/>
      <c r="G97" s="10"/>
      <c r="H97" s="10"/>
      <c r="I97" s="10"/>
      <c r="J97" s="10"/>
    </row>
    <row r="98" spans="1:10" ht="28.5" customHeight="1">
      <c r="A98" s="1"/>
      <c r="B98" s="11" t="s">
        <v>8</v>
      </c>
      <c r="C98" s="12" t="s">
        <v>9</v>
      </c>
      <c r="D98" s="12" t="s">
        <v>10</v>
      </c>
      <c r="E98" s="12" t="s">
        <v>11</v>
      </c>
      <c r="F98" s="12" t="s">
        <v>12</v>
      </c>
      <c r="G98" s="13"/>
      <c r="H98" s="13" t="s">
        <v>14</v>
      </c>
      <c r="I98" s="13" t="s">
        <v>15</v>
      </c>
      <c r="J98" s="13" t="s">
        <v>16</v>
      </c>
    </row>
    <row r="99" spans="1:10" ht="25.5" customHeight="1">
      <c r="A99" s="1"/>
      <c r="B99" s="3" t="s">
        <v>17</v>
      </c>
      <c r="C99" s="14" t="s">
        <v>18</v>
      </c>
      <c r="D99" s="14" t="s">
        <v>19</v>
      </c>
      <c r="E99" s="14" t="s">
        <v>20</v>
      </c>
      <c r="F99" s="14"/>
      <c r="G99" s="4"/>
      <c r="H99" s="4">
        <f t="shared" ref="H99:J103" si="5">SUM(H11,H30,H49,H69,H84)</f>
        <v>70</v>
      </c>
      <c r="I99" s="4">
        <f t="shared" si="5"/>
        <v>770</v>
      </c>
      <c r="J99" s="4">
        <f t="shared" si="5"/>
        <v>2310</v>
      </c>
    </row>
    <row r="100" spans="1:10" ht="25.5" customHeight="1">
      <c r="A100" s="1"/>
      <c r="B100" s="15" t="s">
        <v>21</v>
      </c>
      <c r="C100" s="18" t="s">
        <v>22</v>
      </c>
      <c r="D100" s="18"/>
      <c r="E100" s="18" t="s">
        <v>20</v>
      </c>
      <c r="F100" s="18"/>
      <c r="G100" s="17"/>
      <c r="H100" s="17">
        <f t="shared" si="5"/>
        <v>44</v>
      </c>
      <c r="I100" s="17">
        <f t="shared" si="5"/>
        <v>484</v>
      </c>
      <c r="J100" s="17">
        <f t="shared" si="5"/>
        <v>1452</v>
      </c>
    </row>
    <row r="101" spans="1:10" ht="25.5" customHeight="1">
      <c r="A101" s="1"/>
      <c r="B101" s="3" t="s">
        <v>23</v>
      </c>
      <c r="C101" s="14" t="s">
        <v>24</v>
      </c>
      <c r="D101" s="14" t="s">
        <v>25</v>
      </c>
      <c r="E101" s="14" t="s">
        <v>26</v>
      </c>
      <c r="F101" s="14"/>
      <c r="G101" s="4"/>
      <c r="H101" s="4">
        <f t="shared" si="5"/>
        <v>28</v>
      </c>
      <c r="I101" s="4">
        <f t="shared" si="5"/>
        <v>308</v>
      </c>
      <c r="J101" s="4">
        <f t="shared" si="5"/>
        <v>924</v>
      </c>
    </row>
    <row r="102" spans="1:10" ht="25.5" customHeight="1">
      <c r="A102" s="1"/>
      <c r="B102" s="15" t="s">
        <v>27</v>
      </c>
      <c r="C102" s="18" t="s">
        <v>28</v>
      </c>
      <c r="D102" s="18"/>
      <c r="E102" s="18" t="s">
        <v>26</v>
      </c>
      <c r="F102" s="18"/>
      <c r="G102" s="17"/>
      <c r="H102" s="17">
        <f t="shared" si="5"/>
        <v>28</v>
      </c>
      <c r="I102" s="17">
        <f t="shared" si="5"/>
        <v>308</v>
      </c>
      <c r="J102" s="17">
        <f t="shared" si="5"/>
        <v>924</v>
      </c>
    </row>
    <row r="103" spans="1:10" ht="25.5" customHeight="1">
      <c r="A103" s="1"/>
      <c r="B103" s="3" t="s">
        <v>29</v>
      </c>
      <c r="C103" s="14" t="s">
        <v>30</v>
      </c>
      <c r="D103" s="14"/>
      <c r="E103" s="14" t="s">
        <v>31</v>
      </c>
      <c r="F103" s="14"/>
      <c r="G103" s="4"/>
      <c r="H103" s="4">
        <f t="shared" si="5"/>
        <v>28</v>
      </c>
      <c r="I103" s="4">
        <f t="shared" si="5"/>
        <v>308</v>
      </c>
      <c r="J103" s="4">
        <f t="shared" si="5"/>
        <v>924</v>
      </c>
    </row>
    <row r="104" spans="1:10" ht="25.5" customHeight="1">
      <c r="A104" s="1"/>
      <c r="B104" s="15" t="s">
        <v>32</v>
      </c>
      <c r="C104" s="18" t="s">
        <v>33</v>
      </c>
      <c r="D104" s="18"/>
      <c r="E104" s="18" t="s">
        <v>34</v>
      </c>
      <c r="F104" s="18"/>
      <c r="G104" s="17"/>
      <c r="H104" s="17">
        <f t="shared" ref="H104:J107" si="6">SUM(H16,H35,H54)</f>
        <v>14</v>
      </c>
      <c r="I104" s="17">
        <f t="shared" si="6"/>
        <v>154</v>
      </c>
      <c r="J104" s="17">
        <f t="shared" si="6"/>
        <v>462</v>
      </c>
    </row>
    <row r="105" spans="1:10" ht="25.5" customHeight="1">
      <c r="A105" s="1"/>
      <c r="B105" s="3" t="s">
        <v>35</v>
      </c>
      <c r="C105" s="14" t="s">
        <v>36</v>
      </c>
      <c r="D105" s="14" t="s">
        <v>25</v>
      </c>
      <c r="E105" s="14" t="s">
        <v>26</v>
      </c>
      <c r="F105" s="14"/>
      <c r="G105" s="4"/>
      <c r="H105" s="4">
        <f t="shared" si="6"/>
        <v>14</v>
      </c>
      <c r="I105" s="4">
        <f t="shared" si="6"/>
        <v>154</v>
      </c>
      <c r="J105" s="4">
        <f t="shared" si="6"/>
        <v>462</v>
      </c>
    </row>
    <row r="106" spans="1:10" ht="25.5" customHeight="1">
      <c r="A106" s="1"/>
      <c r="B106" s="15" t="s">
        <v>37</v>
      </c>
      <c r="C106" s="18" t="s">
        <v>38</v>
      </c>
      <c r="D106" s="18"/>
      <c r="E106" s="18" t="s">
        <v>39</v>
      </c>
      <c r="F106" s="18"/>
      <c r="G106" s="17"/>
      <c r="H106" s="17">
        <f t="shared" si="6"/>
        <v>14</v>
      </c>
      <c r="I106" s="17">
        <f t="shared" si="6"/>
        <v>154</v>
      </c>
      <c r="J106" s="17">
        <f t="shared" si="6"/>
        <v>462</v>
      </c>
    </row>
    <row r="107" spans="1:10" ht="25.5" customHeight="1">
      <c r="A107" s="1"/>
      <c r="B107" s="3" t="s">
        <v>40</v>
      </c>
      <c r="C107" s="14" t="s">
        <v>41</v>
      </c>
      <c r="D107" s="14" t="s">
        <v>25</v>
      </c>
      <c r="E107" s="14" t="s">
        <v>42</v>
      </c>
      <c r="F107" s="14"/>
      <c r="G107" s="4"/>
      <c r="H107" s="4">
        <f t="shared" si="6"/>
        <v>14</v>
      </c>
      <c r="I107" s="4">
        <f t="shared" si="6"/>
        <v>154</v>
      </c>
      <c r="J107" s="4">
        <f t="shared" si="6"/>
        <v>462</v>
      </c>
    </row>
    <row r="108" spans="1:10" ht="25.5" customHeight="1">
      <c r="A108" s="1"/>
      <c r="B108" s="15" t="s">
        <v>57</v>
      </c>
      <c r="C108" s="18" t="s">
        <v>58</v>
      </c>
      <c r="D108" s="18"/>
      <c r="E108" s="18" t="s">
        <v>46</v>
      </c>
      <c r="F108" s="18"/>
      <c r="G108" s="17"/>
      <c r="H108" s="17">
        <f>SUM(H74,H89)</f>
        <v>14</v>
      </c>
      <c r="I108" s="17">
        <f>SUM(I74,I89)</f>
        <v>154</v>
      </c>
      <c r="J108" s="17">
        <f>SUM(J74,J89)</f>
        <v>462</v>
      </c>
    </row>
    <row r="109" spans="1:10" ht="23.25" customHeight="1">
      <c r="A109" s="1"/>
      <c r="B109" s="8" t="s">
        <v>62</v>
      </c>
      <c r="C109" s="9"/>
      <c r="D109" s="9"/>
      <c r="E109" s="9"/>
      <c r="F109" s="9"/>
      <c r="G109" s="10"/>
      <c r="H109" s="10">
        <f>SUM(H99,H100,H101,H102,H103,H104,H105,H106,H107,H108)</f>
        <v>268</v>
      </c>
      <c r="I109" s="10">
        <f>SUM(I99,I100,I101,I102,I103,I104,I105,I106,I107,I108)</f>
        <v>2948</v>
      </c>
      <c r="J109" s="10">
        <f>SUM(J99,J100,J101,J102,J103,J104,J105,J106,J107,J108)</f>
        <v>8844</v>
      </c>
    </row>
    <row r="110" spans="1:10" ht="25.5" customHeight="1">
      <c r="A110" s="1"/>
      <c r="B110" s="25" t="s">
        <v>63</v>
      </c>
      <c r="C110" s="24"/>
      <c r="D110" s="24"/>
      <c r="E110" s="24"/>
      <c r="F110" s="24"/>
      <c r="G110" s="26"/>
      <c r="H110" s="26"/>
      <c r="I110" s="26"/>
      <c r="J110" s="26"/>
    </row>
    <row r="111" spans="1:10" ht="21" customHeight="1">
      <c r="A111" s="1"/>
      <c r="B111" s="3"/>
      <c r="C111" s="1"/>
      <c r="D111" s="1"/>
      <c r="E111" s="1"/>
      <c r="F111" s="1"/>
      <c r="G111" s="4"/>
      <c r="H111" s="4"/>
      <c r="I111" s="4"/>
      <c r="J111" s="4"/>
    </row>
    <row r="112" spans="1:10" ht="28.5" customHeight="1">
      <c r="A112" s="1"/>
      <c r="B112" s="11" t="s">
        <v>8</v>
      </c>
      <c r="C112" s="12" t="s">
        <v>9</v>
      </c>
      <c r="D112" s="12" t="s">
        <v>10</v>
      </c>
      <c r="E112" s="12" t="s">
        <v>11</v>
      </c>
      <c r="F112" s="12" t="s">
        <v>12</v>
      </c>
      <c r="G112" s="13"/>
      <c r="H112" s="13" t="s">
        <v>14</v>
      </c>
      <c r="I112" s="13" t="s">
        <v>15</v>
      </c>
      <c r="J112" s="13" t="s">
        <v>16</v>
      </c>
    </row>
    <row r="113" spans="1:10" ht="25.5" customHeight="1">
      <c r="A113" s="1"/>
      <c r="B113" s="3" t="s">
        <v>43</v>
      </c>
      <c r="C113" s="14" t="s">
        <v>44</v>
      </c>
      <c r="D113" s="14" t="s">
        <v>45</v>
      </c>
      <c r="E113" s="14" t="s">
        <v>46</v>
      </c>
      <c r="F113" s="14" t="s">
        <v>47</v>
      </c>
      <c r="G113" s="4"/>
      <c r="H113" s="4">
        <f>SUM(H20,H39,H58,H75,H90)</f>
        <v>28</v>
      </c>
      <c r="I113" s="4">
        <f>SUM(I20,I39,I58,I75,I90)</f>
        <v>308</v>
      </c>
      <c r="J113" s="4">
        <f>SUM(J20,J39,J58,J75,J90)</f>
        <v>924</v>
      </c>
    </row>
    <row r="114" spans="1:10" ht="25.5" customHeight="1">
      <c r="A114" s="1"/>
      <c r="B114" s="15" t="s">
        <v>43</v>
      </c>
      <c r="C114" s="18" t="s">
        <v>44</v>
      </c>
      <c r="D114" s="18" t="s">
        <v>45</v>
      </c>
      <c r="E114" s="18" t="s">
        <v>39</v>
      </c>
      <c r="F114" s="18" t="s">
        <v>48</v>
      </c>
      <c r="G114" s="17"/>
      <c r="H114" s="17">
        <f>SUM(H21,H40,H59)</f>
        <v>14</v>
      </c>
      <c r="I114" s="17">
        <f>SUM(I21,I40,I59)</f>
        <v>154</v>
      </c>
      <c r="J114" s="17">
        <f>SUM(J21,J40,J59)</f>
        <v>462</v>
      </c>
    </row>
    <row r="115" spans="1:10" ht="25.5" customHeight="1">
      <c r="A115" s="1"/>
      <c r="B115" s="3" t="s">
        <v>43</v>
      </c>
      <c r="C115" s="14" t="s">
        <v>44</v>
      </c>
      <c r="D115" s="14" t="s">
        <v>45</v>
      </c>
      <c r="E115" s="14" t="s">
        <v>20</v>
      </c>
      <c r="F115" s="14" t="s">
        <v>48</v>
      </c>
      <c r="G115" s="4"/>
      <c r="H115" s="4">
        <f>SUM(H76,H91)</f>
        <v>14</v>
      </c>
      <c r="I115" s="4">
        <f>SUM(I76,I91)</f>
        <v>154</v>
      </c>
      <c r="J115" s="4">
        <f>SUM(J76,J91)</f>
        <v>462</v>
      </c>
    </row>
    <row r="116" spans="1:10" ht="25.5" customHeight="1">
      <c r="A116" s="1"/>
      <c r="B116" s="15" t="s">
        <v>43</v>
      </c>
      <c r="C116" s="18" t="s">
        <v>44</v>
      </c>
      <c r="D116" s="18" t="s">
        <v>45</v>
      </c>
      <c r="E116" s="18" t="s">
        <v>20</v>
      </c>
      <c r="F116" s="18" t="s">
        <v>55</v>
      </c>
      <c r="G116" s="17"/>
      <c r="H116" s="17">
        <f>SUM(H60)</f>
        <v>1</v>
      </c>
      <c r="I116" s="17">
        <f>SUM(I60)</f>
        <v>11</v>
      </c>
      <c r="J116" s="17">
        <f>SUM(J60)</f>
        <v>33</v>
      </c>
    </row>
    <row r="117" spans="1:10" ht="25.5" customHeight="1">
      <c r="A117" s="1"/>
      <c r="B117" s="3" t="s">
        <v>43</v>
      </c>
      <c r="C117" s="14" t="s">
        <v>44</v>
      </c>
      <c r="D117" s="14" t="s">
        <v>45</v>
      </c>
      <c r="E117" s="14" t="s">
        <v>20</v>
      </c>
      <c r="F117" s="14" t="s">
        <v>60</v>
      </c>
      <c r="G117" s="4"/>
      <c r="H117" s="4">
        <f>SUM(H92)</f>
        <v>1</v>
      </c>
      <c r="I117" s="4">
        <f>SUM(I92)</f>
        <v>11</v>
      </c>
      <c r="J117" s="4">
        <f>SUM(J92)</f>
        <v>33</v>
      </c>
    </row>
    <row r="118" spans="1:10" ht="25.5" customHeight="1">
      <c r="A118" s="1"/>
      <c r="B118" s="15" t="s">
        <v>43</v>
      </c>
      <c r="C118" s="18" t="s">
        <v>44</v>
      </c>
      <c r="D118" s="18" t="s">
        <v>45</v>
      </c>
      <c r="E118" s="18" t="s">
        <v>20</v>
      </c>
      <c r="F118" s="18" t="s">
        <v>53</v>
      </c>
      <c r="G118" s="17"/>
      <c r="H118" s="17">
        <f>SUM(H41)</f>
        <v>8</v>
      </c>
      <c r="I118" s="17">
        <f>SUM(I41)</f>
        <v>88</v>
      </c>
      <c r="J118" s="17">
        <f>SUM(J41)</f>
        <v>264</v>
      </c>
    </row>
    <row r="119" spans="1:10" ht="25.5" customHeight="1">
      <c r="A119" s="1"/>
      <c r="B119" s="3" t="s">
        <v>43</v>
      </c>
      <c r="C119" s="14" t="s">
        <v>44</v>
      </c>
      <c r="D119" s="14" t="s">
        <v>45</v>
      </c>
      <c r="E119" s="14" t="s">
        <v>20</v>
      </c>
      <c r="F119" s="14" t="s">
        <v>49</v>
      </c>
      <c r="G119" s="4"/>
      <c r="H119" s="4">
        <f>SUM(H22,H61)</f>
        <v>6</v>
      </c>
      <c r="I119" s="4">
        <f>SUM(I22,I61)</f>
        <v>66</v>
      </c>
      <c r="J119" s="4">
        <f>SUM(J22,J61)</f>
        <v>198</v>
      </c>
    </row>
    <row r="120" spans="1:10" ht="23.25" customHeight="1">
      <c r="A120" s="1"/>
      <c r="B120" s="8" t="s">
        <v>64</v>
      </c>
      <c r="C120" s="9"/>
      <c r="D120" s="9"/>
      <c r="E120" s="9"/>
      <c r="F120" s="9"/>
      <c r="G120" s="10"/>
      <c r="H120" s="10">
        <f>SUM(H113,H114,H115,H116,H117,H118,H119)</f>
        <v>72</v>
      </c>
      <c r="I120" s="10">
        <f>SUM(I113,I114,I115,I116,I117,I118,I119)</f>
        <v>792</v>
      </c>
      <c r="J120" s="10">
        <f>SUM(J113,J114,J115,J116,J117,J118,J119)</f>
        <v>2376</v>
      </c>
    </row>
    <row r="121" spans="1:10" ht="23.25" customHeight="1">
      <c r="A121" s="1"/>
      <c r="B121" s="8" t="s">
        <v>65</v>
      </c>
      <c r="C121" s="9"/>
      <c r="D121" s="9"/>
      <c r="E121" s="9"/>
      <c r="F121" s="9"/>
      <c r="G121" s="10"/>
      <c r="H121" s="10">
        <f>H109+H120</f>
        <v>340</v>
      </c>
      <c r="I121" s="10">
        <f>I109+I120</f>
        <v>3740</v>
      </c>
      <c r="J121" s="10">
        <f>J109+J120</f>
        <v>11220</v>
      </c>
    </row>
    <row r="122" spans="1:10" ht="21" customHeight="1">
      <c r="A122" s="1"/>
      <c r="B122" s="3"/>
      <c r="C122" s="1"/>
      <c r="D122" s="1"/>
      <c r="E122" s="1"/>
      <c r="F122" s="1"/>
      <c r="G122" s="4"/>
      <c r="H122" s="4"/>
      <c r="I122" s="4"/>
      <c r="J122" s="4"/>
    </row>
    <row r="123" spans="1:10" ht="21" customHeight="1">
      <c r="A123" s="1"/>
      <c r="B123" s="3"/>
      <c r="C123" s="1"/>
      <c r="D123" s="1"/>
      <c r="E123" s="1"/>
      <c r="F123" s="1"/>
      <c r="G123" s="4"/>
      <c r="H123" s="4"/>
      <c r="I123" s="4"/>
      <c r="J123" s="4"/>
    </row>
    <row r="124" spans="1:10" ht="23.25" customHeight="1">
      <c r="A124" s="1"/>
      <c r="B124" s="8" t="s">
        <v>66</v>
      </c>
      <c r="C124" s="9"/>
      <c r="D124" s="9"/>
      <c r="E124" s="9"/>
      <c r="F124" s="9"/>
      <c r="G124" s="10"/>
      <c r="H124" s="10"/>
      <c r="I124" s="10"/>
      <c r="J124" s="10"/>
    </row>
    <row r="125" spans="1:10" ht="25.5" customHeight="1">
      <c r="A125" s="1"/>
      <c r="B125" s="25" t="s">
        <v>67</v>
      </c>
      <c r="C125" s="24"/>
      <c r="D125" s="24"/>
      <c r="E125" s="24"/>
      <c r="F125" s="24"/>
      <c r="G125" s="26"/>
      <c r="H125" s="26"/>
      <c r="I125" s="26"/>
      <c r="J125" s="26"/>
    </row>
    <row r="126" spans="1:10" ht="25.5" customHeight="1">
      <c r="A126" s="1"/>
      <c r="B126" s="25" t="s">
        <v>68</v>
      </c>
      <c r="C126" s="24"/>
      <c r="D126" s="24"/>
      <c r="E126" s="24"/>
      <c r="F126" s="24"/>
      <c r="G126" s="26"/>
      <c r="H126" s="26"/>
      <c r="I126" s="26"/>
      <c r="J126" s="26"/>
    </row>
    <row r="127" spans="1:10" ht="28.5" customHeight="1">
      <c r="A127" s="1"/>
      <c r="B127" s="11" t="s">
        <v>69</v>
      </c>
      <c r="C127" s="12" t="s">
        <v>70</v>
      </c>
      <c r="D127" s="12" t="s">
        <v>10</v>
      </c>
      <c r="E127" s="12" t="s">
        <v>11</v>
      </c>
      <c r="F127" s="12" t="s">
        <v>12</v>
      </c>
      <c r="G127" s="13" t="s">
        <v>13</v>
      </c>
      <c r="H127" s="13" t="s">
        <v>14</v>
      </c>
      <c r="I127" s="13" t="s">
        <v>15</v>
      </c>
      <c r="J127" s="13" t="s">
        <v>16</v>
      </c>
    </row>
    <row r="128" spans="1:10" ht="25.5" customHeight="1">
      <c r="A128" s="1"/>
      <c r="B128" s="3" t="s">
        <v>5</v>
      </c>
      <c r="C128" s="14" t="s">
        <v>71</v>
      </c>
      <c r="D128" s="14" t="s">
        <v>19</v>
      </c>
      <c r="E128" s="14" t="s">
        <v>20</v>
      </c>
      <c r="F128" s="14" t="s">
        <v>72</v>
      </c>
      <c r="G128" s="4">
        <f>G11</f>
        <v>3</v>
      </c>
      <c r="H128" s="4">
        <f>H11</f>
        <v>15</v>
      </c>
      <c r="I128" s="4">
        <f>I11</f>
        <v>165</v>
      </c>
      <c r="J128" s="4">
        <f>J11</f>
        <v>495</v>
      </c>
    </row>
    <row r="129" spans="1:10" ht="25.5" customHeight="1">
      <c r="A129" s="1"/>
      <c r="B129" s="15" t="s">
        <v>52</v>
      </c>
      <c r="C129" s="18" t="s">
        <v>71</v>
      </c>
      <c r="D129" s="18" t="s">
        <v>19</v>
      </c>
      <c r="E129" s="18" t="s">
        <v>20</v>
      </c>
      <c r="F129" s="18" t="s">
        <v>72</v>
      </c>
      <c r="G129" s="17">
        <f>G30</f>
        <v>3</v>
      </c>
      <c r="H129" s="17">
        <f>H30</f>
        <v>24</v>
      </c>
      <c r="I129" s="17">
        <f>I30</f>
        <v>264</v>
      </c>
      <c r="J129" s="17">
        <f>J30</f>
        <v>792</v>
      </c>
    </row>
    <row r="130" spans="1:10" ht="25.5" customHeight="1">
      <c r="A130" s="1"/>
      <c r="B130" s="3" t="s">
        <v>54</v>
      </c>
      <c r="C130" s="14" t="s">
        <v>71</v>
      </c>
      <c r="D130" s="14" t="s">
        <v>19</v>
      </c>
      <c r="E130" s="14" t="s">
        <v>20</v>
      </c>
      <c r="F130" s="14" t="s">
        <v>72</v>
      </c>
      <c r="G130" s="4">
        <f>G49</f>
        <v>3</v>
      </c>
      <c r="H130" s="4">
        <f>H49</f>
        <v>3</v>
      </c>
      <c r="I130" s="4">
        <f>I49</f>
        <v>33</v>
      </c>
      <c r="J130" s="4">
        <f>J49</f>
        <v>99</v>
      </c>
    </row>
    <row r="131" spans="1:10" ht="25.5" customHeight="1">
      <c r="A131" s="1"/>
      <c r="B131" s="15" t="s">
        <v>56</v>
      </c>
      <c r="C131" s="18" t="s">
        <v>71</v>
      </c>
      <c r="D131" s="18" t="s">
        <v>19</v>
      </c>
      <c r="E131" s="18" t="s">
        <v>20</v>
      </c>
      <c r="F131" s="18" t="s">
        <v>72</v>
      </c>
      <c r="G131" s="17">
        <f>G69</f>
        <v>2</v>
      </c>
      <c r="H131" s="17">
        <f>H69</f>
        <v>26</v>
      </c>
      <c r="I131" s="17">
        <f>I69</f>
        <v>286</v>
      </c>
      <c r="J131" s="17">
        <f>J69</f>
        <v>858</v>
      </c>
    </row>
    <row r="132" spans="1:10" ht="25.5" customHeight="1">
      <c r="A132" s="1"/>
      <c r="B132" s="3" t="s">
        <v>59</v>
      </c>
      <c r="C132" s="14" t="s">
        <v>71</v>
      </c>
      <c r="D132" s="14" t="s">
        <v>19</v>
      </c>
      <c r="E132" s="14" t="s">
        <v>20</v>
      </c>
      <c r="F132" s="14" t="s">
        <v>72</v>
      </c>
      <c r="G132" s="4">
        <f>G84</f>
        <v>2</v>
      </c>
      <c r="H132" s="4">
        <f>H84</f>
        <v>2</v>
      </c>
      <c r="I132" s="4">
        <f>I84</f>
        <v>22</v>
      </c>
      <c r="J132" s="4">
        <f>J84</f>
        <v>66</v>
      </c>
    </row>
    <row r="133" spans="1:10" ht="23.25" customHeight="1">
      <c r="A133" s="1"/>
      <c r="B133" s="8" t="s">
        <v>73</v>
      </c>
      <c r="C133" s="9"/>
      <c r="D133" s="9"/>
      <c r="E133" s="9"/>
      <c r="F133" s="9"/>
      <c r="G133" s="10"/>
      <c r="H133" s="10">
        <f>SUM(H11,H30,H49,H69,H84)</f>
        <v>70</v>
      </c>
      <c r="I133" s="10">
        <f>SUM(I11,I30,I49,I69,I84)</f>
        <v>770</v>
      </c>
      <c r="J133" s="10">
        <f>SUM(J11,J30,J49,J69,J84)</f>
        <v>2310</v>
      </c>
    </row>
    <row r="134" spans="1:10" ht="21" customHeight="1">
      <c r="A134" s="1"/>
      <c r="B134" s="3"/>
      <c r="C134" s="1"/>
      <c r="D134" s="1"/>
      <c r="E134" s="1"/>
      <c r="F134" s="1"/>
      <c r="G134" s="4"/>
      <c r="H134" s="4"/>
      <c r="I134" s="4"/>
      <c r="J134" s="4"/>
    </row>
    <row r="135" spans="1:10" ht="21" customHeight="1">
      <c r="A135" s="1"/>
      <c r="B135" s="3"/>
      <c r="C135" s="1"/>
      <c r="D135" s="1"/>
      <c r="E135" s="1"/>
      <c r="F135" s="1"/>
      <c r="G135" s="4"/>
      <c r="H135" s="4"/>
      <c r="I135" s="4"/>
      <c r="J135" s="4"/>
    </row>
    <row r="136" spans="1:10" ht="25.5" customHeight="1">
      <c r="A136" s="1"/>
      <c r="B136" s="25" t="s">
        <v>74</v>
      </c>
      <c r="C136" s="24"/>
      <c r="D136" s="24"/>
      <c r="E136" s="24"/>
      <c r="F136" s="24"/>
      <c r="G136" s="26"/>
      <c r="H136" s="26"/>
      <c r="I136" s="26"/>
      <c r="J136" s="26"/>
    </row>
    <row r="137" spans="1:10" ht="25.5" customHeight="1">
      <c r="A137" s="1"/>
      <c r="B137" s="25" t="s">
        <v>75</v>
      </c>
      <c r="C137" s="24"/>
      <c r="D137" s="24"/>
      <c r="E137" s="24"/>
      <c r="F137" s="24"/>
      <c r="G137" s="26"/>
      <c r="H137" s="26"/>
      <c r="I137" s="26"/>
      <c r="J137" s="26"/>
    </row>
  </sheetData>
  <mergeCells count="7">
    <mergeCell ref="B136:J136"/>
    <mergeCell ref="B137:J137"/>
    <mergeCell ref="B3:J3"/>
    <mergeCell ref="B6:J6"/>
    <mergeCell ref="B110:J110"/>
    <mergeCell ref="B125:J125"/>
    <mergeCell ref="B126:J1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73F63"/>
  </sheetPr>
  <dimension ref="A1:J137"/>
  <sheetViews>
    <sheetView showGridLines="0" workbookViewId="0">
      <pane ySplit="4" topLeftCell="A5" activePane="bottomLeft" state="frozen"/>
      <selection pane="bottomLeft"/>
    </sheetView>
  </sheetViews>
  <sheetFormatPr defaultRowHeight="13.5"/>
  <cols>
    <col min="1" max="1" width="2" customWidth="1"/>
    <col min="2" max="2" width="18.75" customWidth="1"/>
    <col min="3" max="3" width="26.25" customWidth="1"/>
    <col min="4" max="4" width="9.75" customWidth="1"/>
    <col min="5" max="5" width="18.75" customWidth="1"/>
    <col min="6" max="6" width="13.5" customWidth="1"/>
    <col min="7" max="7" width="10.875" customWidth="1"/>
    <col min="8" max="8" width="11.375" customWidth="1"/>
    <col min="9" max="10" width="12.375" customWidth="1"/>
  </cols>
  <sheetData>
    <row r="1" spans="1:10" ht="2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7.75" customHeight="1">
      <c r="A2" s="1"/>
      <c r="B2" s="2" t="s">
        <v>76</v>
      </c>
      <c r="C2" s="1"/>
      <c r="D2" s="1"/>
      <c r="E2" s="1"/>
      <c r="F2" s="1"/>
      <c r="G2" s="1"/>
      <c r="H2" s="1"/>
      <c r="I2" s="1"/>
      <c r="J2" s="1"/>
    </row>
    <row r="3" spans="1:10" ht="25.5" customHeight="1">
      <c r="A3" s="1"/>
      <c r="B3" s="24" t="s">
        <v>77</v>
      </c>
      <c r="C3" s="24"/>
      <c r="D3" s="24"/>
      <c r="E3" s="24"/>
      <c r="F3" s="24"/>
      <c r="G3" s="24"/>
      <c r="H3" s="24"/>
      <c r="I3" s="24"/>
      <c r="J3" s="24"/>
    </row>
    <row r="4" spans="1:10" ht="25.5" customHeight="1">
      <c r="A4" s="1"/>
      <c r="B4" s="24" t="s">
        <v>78</v>
      </c>
      <c r="C4" s="24"/>
      <c r="D4" s="24"/>
      <c r="E4" s="24"/>
      <c r="F4" s="24"/>
      <c r="G4" s="24"/>
      <c r="H4" s="24"/>
      <c r="I4" s="24"/>
      <c r="J4" s="24"/>
    </row>
    <row r="5" spans="1:10" ht="21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3.25" customHeight="1">
      <c r="A6" s="1"/>
      <c r="B6" s="9" t="s">
        <v>79</v>
      </c>
      <c r="C6" s="9"/>
      <c r="D6" s="9"/>
      <c r="E6" s="9"/>
      <c r="F6" s="9"/>
      <c r="G6" s="9"/>
      <c r="H6" s="9"/>
      <c r="I6" s="9"/>
      <c r="J6" s="9"/>
    </row>
    <row r="7" spans="1:10" ht="21" customHeight="1">
      <c r="A7" s="1"/>
      <c r="B7" s="1" t="s">
        <v>6</v>
      </c>
      <c r="C7" s="1"/>
      <c r="D7" s="1"/>
      <c r="E7" s="1"/>
      <c r="F7" s="1"/>
      <c r="G7" s="1"/>
      <c r="H7" s="1">
        <f>IF(ISNUMBER('Edit Inputs'!C6),'Edit Inputs'!C6,"Input needed")</f>
        <v>8</v>
      </c>
      <c r="I7" s="1">
        <f>IF(ISNUMBER('Edit Inputs'!D6),'Edit Inputs'!D6,"Input needed")</f>
        <v>88</v>
      </c>
      <c r="J7" s="1">
        <f>IF(ISNUMBER('Edit Inputs'!E6),'Edit Inputs'!E6,"Input needed")</f>
        <v>264</v>
      </c>
    </row>
    <row r="8" spans="1:10" ht="28.5" customHeight="1">
      <c r="A8" s="1"/>
      <c r="B8" s="11" t="s">
        <v>8</v>
      </c>
      <c r="C8" s="12" t="s">
        <v>9</v>
      </c>
      <c r="D8" s="12" t="s">
        <v>10</v>
      </c>
      <c r="E8" s="12" t="s">
        <v>11</v>
      </c>
      <c r="F8" s="12" t="s">
        <v>12</v>
      </c>
      <c r="G8" s="13" t="s">
        <v>80</v>
      </c>
      <c r="H8" s="13" t="s">
        <v>14</v>
      </c>
      <c r="I8" s="13" t="s">
        <v>15</v>
      </c>
      <c r="J8" s="13" t="s">
        <v>16</v>
      </c>
    </row>
    <row r="9" spans="1:10" ht="25.5" customHeight="1">
      <c r="A9" s="1"/>
      <c r="B9" s="3" t="str">
        <f>'Edit Inputs'!B12</f>
        <v>WP2</v>
      </c>
      <c r="C9" s="14" t="str">
        <f>'Edit Inputs'!C12</f>
        <v>Weld Part 2</v>
      </c>
      <c r="D9" s="14" t="str">
        <f>'Edit Inputs'!D12</f>
        <v>SS</v>
      </c>
      <c r="E9" s="14" t="str">
        <f>'Edit Inputs'!E12</f>
        <v>2"</v>
      </c>
      <c r="F9" s="14"/>
      <c r="G9" s="4">
        <f>IF(ISNUMBER('Edit Inputs'!F12),'Edit Inputs'!F12,"Input needed")</f>
        <v>1</v>
      </c>
      <c r="H9" s="4">
        <f t="shared" ref="H9:J18" si="0">IF(COUNT($G9,H$7)=2,$G9*H$7,"Input needed")</f>
        <v>8</v>
      </c>
      <c r="I9" s="4">
        <f t="shared" si="0"/>
        <v>88</v>
      </c>
      <c r="J9" s="4">
        <f t="shared" si="0"/>
        <v>264</v>
      </c>
    </row>
    <row r="10" spans="1:10" ht="25.5" customHeight="1">
      <c r="A10" s="1"/>
      <c r="B10" s="15" t="str">
        <f>'Edit Inputs'!B13</f>
        <v>WP3</v>
      </c>
      <c r="C10" s="18" t="str">
        <f>'Edit Inputs'!C13</f>
        <v>Weld Part 3</v>
      </c>
      <c r="D10" s="18" t="str">
        <f>'Edit Inputs'!D13</f>
        <v>SS</v>
      </c>
      <c r="E10" s="18" t="str">
        <f>'Edit Inputs'!E13</f>
        <v>2"</v>
      </c>
      <c r="F10" s="18"/>
      <c r="G10" s="17">
        <f>IF(ISNUMBER('Edit Inputs'!F13),'Edit Inputs'!F13,"Input needed")</f>
        <v>1</v>
      </c>
      <c r="H10" s="17">
        <f t="shared" si="0"/>
        <v>8</v>
      </c>
      <c r="I10" s="17">
        <f t="shared" si="0"/>
        <v>88</v>
      </c>
      <c r="J10" s="17">
        <f t="shared" si="0"/>
        <v>264</v>
      </c>
    </row>
    <row r="11" spans="1:10" ht="25.5" customHeight="1">
      <c r="A11" s="1"/>
      <c r="B11" s="3" t="str">
        <f>'Edit Inputs'!B14</f>
        <v>WP4</v>
      </c>
      <c r="C11" s="14" t="str">
        <f>'Edit Inputs'!C14</f>
        <v>Weld Part 4</v>
      </c>
      <c r="D11" s="14" t="str">
        <f>'Edit Inputs'!D14</f>
        <v>SS</v>
      </c>
      <c r="E11" s="14" t="str">
        <f>'Edit Inputs'!E14</f>
        <v>2"</v>
      </c>
      <c r="F11" s="14"/>
      <c r="G11" s="4">
        <f>IF(ISNUMBER('Edit Inputs'!F14),'Edit Inputs'!F14,"Input needed")</f>
        <v>0</v>
      </c>
      <c r="H11" s="4">
        <f t="shared" si="0"/>
        <v>0</v>
      </c>
      <c r="I11" s="4">
        <f t="shared" si="0"/>
        <v>0</v>
      </c>
      <c r="J11" s="4">
        <f t="shared" si="0"/>
        <v>0</v>
      </c>
    </row>
    <row r="12" spans="1:10" ht="25.5" customHeight="1">
      <c r="A12" s="1"/>
      <c r="B12" s="15" t="str">
        <f>'Edit Inputs'!B15</f>
        <v>80425</v>
      </c>
      <c r="C12" s="18" t="str">
        <f>'Edit Inputs'!C15</f>
        <v>90° elbow</v>
      </c>
      <c r="D12" s="18" t="str">
        <f>'Edit Inputs'!D15</f>
        <v>SS</v>
      </c>
      <c r="E12" s="18" t="str">
        <f>'Edit Inputs'!E15</f>
        <v>2"</v>
      </c>
      <c r="F12" s="18"/>
      <c r="G12" s="17">
        <f>IF(ISNUMBER('Edit Inputs'!F15),'Edit Inputs'!F15,"Input needed")</f>
        <v>1</v>
      </c>
      <c r="H12" s="17">
        <f t="shared" si="0"/>
        <v>8</v>
      </c>
      <c r="I12" s="17">
        <f t="shared" si="0"/>
        <v>88</v>
      </c>
      <c r="J12" s="17">
        <f t="shared" si="0"/>
        <v>264</v>
      </c>
    </row>
    <row r="13" spans="1:10" ht="25.5" customHeight="1">
      <c r="A13" s="1"/>
      <c r="B13" s="3" t="str">
        <f>'Edit Inputs'!B16</f>
        <v>80930</v>
      </c>
      <c r="C13" s="14" t="str">
        <f>'Edit Inputs'!C16</f>
        <v>Threaded-branch tee</v>
      </c>
      <c r="D13" s="14" t="str">
        <f>'Edit Inputs'!D16</f>
        <v>SS</v>
      </c>
      <c r="E13" s="14" t="str">
        <f>'Edit Inputs'!E16</f>
        <v>2" x 2" x 3/4" FPT</v>
      </c>
      <c r="F13" s="14"/>
      <c r="G13" s="4">
        <f>IF(ISNUMBER('Edit Inputs'!F16),'Edit Inputs'!F16,"Input needed")</f>
        <v>1</v>
      </c>
      <c r="H13" s="4">
        <f t="shared" si="0"/>
        <v>8</v>
      </c>
      <c r="I13" s="4">
        <f t="shared" si="0"/>
        <v>88</v>
      </c>
      <c r="J13" s="4">
        <f t="shared" si="0"/>
        <v>264</v>
      </c>
    </row>
    <row r="14" spans="1:10" ht="25.5" customHeight="1">
      <c r="A14" s="1"/>
      <c r="B14" s="15" t="str">
        <f>'Edit Inputs'!B17</f>
        <v>Custom — no PN</v>
      </c>
      <c r="C14" s="18" t="str">
        <f>'Edit Inputs'!C17</f>
        <v>Reducing bushing</v>
      </c>
      <c r="D14" s="18" t="str">
        <f>'Edit Inputs'!D17</f>
        <v>Not stated</v>
      </c>
      <c r="E14" s="18" t="str">
        <f>'Edit Inputs'!E17</f>
        <v>3/4" MPT x 1/2" FPT</v>
      </c>
      <c r="F14" s="18"/>
      <c r="G14" s="17">
        <f>IF(ISNUMBER('Edit Inputs'!F17),'Edit Inputs'!F17,"Input needed")</f>
        <v>1</v>
      </c>
      <c r="H14" s="17">
        <f t="shared" si="0"/>
        <v>8</v>
      </c>
      <c r="I14" s="17">
        <f t="shared" si="0"/>
        <v>88</v>
      </c>
      <c r="J14" s="17">
        <f t="shared" si="0"/>
        <v>264</v>
      </c>
    </row>
    <row r="15" spans="1:10" ht="25.5" customHeight="1">
      <c r="A15" s="1"/>
      <c r="B15" s="3" t="str">
        <f>'Edit Inputs'!B18</f>
        <v>80720</v>
      </c>
      <c r="C15" s="14" t="str">
        <f>'Edit Inputs'!C18</f>
        <v>Reducing tee</v>
      </c>
      <c r="D15" s="14" t="str">
        <f>'Edit Inputs'!D18</f>
        <v>SS</v>
      </c>
      <c r="E15" s="14" t="str">
        <f>'Edit Inputs'!E18</f>
        <v>2" x 2" x 1/2"</v>
      </c>
      <c r="F15" s="14"/>
      <c r="G15" s="4">
        <f>IF(ISNUMBER('Edit Inputs'!F18),'Edit Inputs'!F18,"Input needed")</f>
        <v>1</v>
      </c>
      <c r="H15" s="4">
        <f t="shared" si="0"/>
        <v>8</v>
      </c>
      <c r="I15" s="4">
        <f t="shared" si="0"/>
        <v>88</v>
      </c>
      <c r="J15" s="4">
        <f t="shared" si="0"/>
        <v>264</v>
      </c>
    </row>
    <row r="16" spans="1:10" ht="25.5" customHeight="1">
      <c r="A16" s="1"/>
      <c r="B16" s="15" t="str">
        <f>'Edit Inputs'!B19</f>
        <v>81081</v>
      </c>
      <c r="C16" s="18" t="str">
        <f>'Edit Inputs'!C19</f>
        <v>Ball valve</v>
      </c>
      <c r="D16" s="18" t="str">
        <f>'Edit Inputs'!D19</f>
        <v>SS</v>
      </c>
      <c r="E16" s="18" t="str">
        <f>'Edit Inputs'!E19</f>
        <v>1/2"</v>
      </c>
      <c r="F16" s="18"/>
      <c r="G16" s="17">
        <f>IF(ISNUMBER('Edit Inputs'!F19),'Edit Inputs'!F19,"Input needed")</f>
        <v>1</v>
      </c>
      <c r="H16" s="17">
        <f t="shared" si="0"/>
        <v>8</v>
      </c>
      <c r="I16" s="17">
        <f t="shared" si="0"/>
        <v>88</v>
      </c>
      <c r="J16" s="17">
        <f t="shared" si="0"/>
        <v>264</v>
      </c>
    </row>
    <row r="17" spans="1:10" ht="25.5" customHeight="1">
      <c r="A17" s="1"/>
      <c r="B17" s="3" t="str">
        <f>'Edit Inputs'!B20</f>
        <v>80580</v>
      </c>
      <c r="C17" s="14" t="str">
        <f>'Edit Inputs'!C20</f>
        <v>Press tee</v>
      </c>
      <c r="D17" s="14" t="str">
        <f>'Edit Inputs'!D20</f>
        <v>SS</v>
      </c>
      <c r="E17" s="14" t="str">
        <f>'Edit Inputs'!E20</f>
        <v>1/2"</v>
      </c>
      <c r="F17" s="14"/>
      <c r="G17" s="4">
        <f>IF(ISNUMBER('Edit Inputs'!F20),'Edit Inputs'!F20,"Input needed")</f>
        <v>1</v>
      </c>
      <c r="H17" s="4">
        <f t="shared" si="0"/>
        <v>8</v>
      </c>
      <c r="I17" s="4">
        <f t="shared" si="0"/>
        <v>88</v>
      </c>
      <c r="J17" s="4">
        <f t="shared" si="0"/>
        <v>264</v>
      </c>
    </row>
    <row r="18" spans="1:10" ht="25.5" customHeight="1">
      <c r="A18" s="1"/>
      <c r="B18" s="15" t="str">
        <f>'Edit Inputs'!B21</f>
        <v>79430</v>
      </c>
      <c r="C18" s="18" t="str">
        <f>'Edit Inputs'!C21</f>
        <v>Bronze instrument adapter — uncut</v>
      </c>
      <c r="D18" s="18" t="str">
        <f>'Edit Inputs'!D21</f>
        <v>Bronze</v>
      </c>
      <c r="E18" s="18" t="str">
        <f>'Edit Inputs'!E21</f>
        <v>1/2"</v>
      </c>
      <c r="F18" s="18"/>
      <c r="G18" s="17">
        <f>IF(ISNUMBER('Edit Inputs'!F21),'Edit Inputs'!F21,"Input needed")</f>
        <v>2</v>
      </c>
      <c r="H18" s="17">
        <f t="shared" si="0"/>
        <v>16</v>
      </c>
      <c r="I18" s="17">
        <f t="shared" si="0"/>
        <v>176</v>
      </c>
      <c r="J18" s="17">
        <f t="shared" si="0"/>
        <v>528</v>
      </c>
    </row>
    <row r="19" spans="1:10" ht="23.25" customHeight="1">
      <c r="A19" s="1"/>
      <c r="B19" s="8" t="s">
        <v>62</v>
      </c>
      <c r="C19" s="9"/>
      <c r="D19" s="9"/>
      <c r="E19" s="9"/>
      <c r="F19" s="9"/>
      <c r="G19" s="10">
        <f>IF(COUNT(G9,G10,G11,G12,G13,G14,G15,G16,G17,G18)=10,SUM(G9,G10,G11,G12,G13,G14,G15,G16,G17,G18),"Input needed")</f>
        <v>10</v>
      </c>
      <c r="H19" s="10">
        <f>IF(COUNT(H9,H10,H11,H12,H13,H14,H15,H16,H17,H18)=10,SUM(H9,H10,H11,H12,H13,H14,H15,H16,H17,H18),"Input needed")</f>
        <v>80</v>
      </c>
      <c r="I19" s="10">
        <f>IF(COUNT(I9,I10,I11,I12,I13,I14,I15,I16,I17,I18)=10,SUM(I9,I10,I11,I12,I13,I14,I15,I16,I17,I18),"Input needed")</f>
        <v>880</v>
      </c>
      <c r="J19" s="10">
        <f>IF(COUNT(J9,J10,J11,J12,J13,J14,J15,J16,J17,J18)=10,SUM(J9,J10,J11,J12,J13,J14,J15,J16,J17,J18),"Input needed")</f>
        <v>2640</v>
      </c>
    </row>
    <row r="20" spans="1:10" ht="25.5" customHeight="1">
      <c r="A20" s="1"/>
      <c r="B20" s="25" t="s">
        <v>81</v>
      </c>
      <c r="C20" s="24"/>
      <c r="D20" s="24"/>
      <c r="E20" s="24"/>
      <c r="F20" s="24"/>
      <c r="G20" s="26"/>
      <c r="H20" s="26"/>
      <c r="I20" s="26"/>
      <c r="J20" s="26"/>
    </row>
    <row r="21" spans="1:10" ht="21" customHeight="1">
      <c r="A21" s="1"/>
      <c r="B21" s="3"/>
      <c r="C21" s="1"/>
      <c r="D21" s="1"/>
      <c r="E21" s="1"/>
      <c r="F21" s="1"/>
      <c r="G21" s="4"/>
      <c r="H21" s="4"/>
      <c r="I21" s="4"/>
      <c r="J21" s="4"/>
    </row>
    <row r="22" spans="1:10" ht="21" customHeight="1">
      <c r="A22" s="1"/>
      <c r="B22" s="3"/>
      <c r="C22" s="1"/>
      <c r="D22" s="1"/>
      <c r="E22" s="1"/>
      <c r="F22" s="1"/>
      <c r="G22" s="4"/>
      <c r="H22" s="4"/>
      <c r="I22" s="4"/>
      <c r="J22" s="4"/>
    </row>
    <row r="23" spans="1:10" ht="23.25" customHeight="1">
      <c r="A23" s="1"/>
      <c r="B23" s="8" t="s">
        <v>82</v>
      </c>
      <c r="C23" s="9"/>
      <c r="D23" s="9"/>
      <c r="E23" s="9"/>
      <c r="F23" s="9"/>
      <c r="G23" s="10"/>
      <c r="H23" s="10"/>
      <c r="I23" s="10"/>
      <c r="J23" s="10"/>
    </row>
    <row r="24" spans="1:10" ht="21" customHeight="1">
      <c r="A24" s="1"/>
      <c r="B24" s="3" t="s">
        <v>6</v>
      </c>
      <c r="C24" s="1"/>
      <c r="D24" s="1"/>
      <c r="E24" s="1"/>
      <c r="F24" s="1"/>
      <c r="G24" s="4"/>
      <c r="H24" s="4">
        <f>IF(ISNUMBER('Edit Inputs'!C7),'Edit Inputs'!C7,"Input needed")</f>
        <v>8</v>
      </c>
      <c r="I24" s="4">
        <f>IF(ISNUMBER('Edit Inputs'!D7),'Edit Inputs'!D7,"Input needed")</f>
        <v>88</v>
      </c>
      <c r="J24" s="4">
        <f>IF(ISNUMBER('Edit Inputs'!E7),'Edit Inputs'!E7,"Input needed")</f>
        <v>264</v>
      </c>
    </row>
    <row r="25" spans="1:10" ht="28.5" customHeight="1">
      <c r="A25" s="1"/>
      <c r="B25" s="11" t="s">
        <v>8</v>
      </c>
      <c r="C25" s="12" t="s">
        <v>9</v>
      </c>
      <c r="D25" s="12" t="s">
        <v>10</v>
      </c>
      <c r="E25" s="12" t="s">
        <v>11</v>
      </c>
      <c r="F25" s="12" t="s">
        <v>12</v>
      </c>
      <c r="G25" s="13" t="s">
        <v>80</v>
      </c>
      <c r="H25" s="13" t="s">
        <v>14</v>
      </c>
      <c r="I25" s="13" t="s">
        <v>15</v>
      </c>
      <c r="J25" s="13" t="s">
        <v>16</v>
      </c>
    </row>
    <row r="26" spans="1:10" ht="25.5" customHeight="1">
      <c r="A26" s="1"/>
      <c r="B26" s="3" t="str">
        <f>'Edit Inputs'!B12</f>
        <v>WP2</v>
      </c>
      <c r="C26" s="14" t="str">
        <f>'Edit Inputs'!C12</f>
        <v>Weld Part 2</v>
      </c>
      <c r="D26" s="14" t="str">
        <f>'Edit Inputs'!D12</f>
        <v>SS</v>
      </c>
      <c r="E26" s="14" t="str">
        <f>'Edit Inputs'!E12</f>
        <v>2"</v>
      </c>
      <c r="F26" s="14"/>
      <c r="G26" s="4">
        <f>IF(ISNUMBER('Edit Inputs'!G12),'Edit Inputs'!G12,"Input needed")</f>
        <v>2</v>
      </c>
      <c r="H26" s="4">
        <f t="shared" ref="H26:J35" si="1">IF(COUNT($G26,H$24)=2,$G26*H$24,"Input needed")</f>
        <v>16</v>
      </c>
      <c r="I26" s="4">
        <f t="shared" si="1"/>
        <v>176</v>
      </c>
      <c r="J26" s="4">
        <f t="shared" si="1"/>
        <v>528</v>
      </c>
    </row>
    <row r="27" spans="1:10" ht="25.5" customHeight="1">
      <c r="A27" s="1"/>
      <c r="B27" s="15" t="str">
        <f>'Edit Inputs'!B13</f>
        <v>WP3</v>
      </c>
      <c r="C27" s="18" t="str">
        <f>'Edit Inputs'!C13</f>
        <v>Weld Part 3</v>
      </c>
      <c r="D27" s="18" t="str">
        <f>'Edit Inputs'!D13</f>
        <v>SS</v>
      </c>
      <c r="E27" s="18" t="str">
        <f>'Edit Inputs'!E13</f>
        <v>2"</v>
      </c>
      <c r="F27" s="18"/>
      <c r="G27" s="17">
        <f>IF(ISNUMBER('Edit Inputs'!G13),'Edit Inputs'!G13,"Input needed")</f>
        <v>1</v>
      </c>
      <c r="H27" s="17">
        <f t="shared" si="1"/>
        <v>8</v>
      </c>
      <c r="I27" s="17">
        <f t="shared" si="1"/>
        <v>88</v>
      </c>
      <c r="J27" s="17">
        <f t="shared" si="1"/>
        <v>264</v>
      </c>
    </row>
    <row r="28" spans="1:10" ht="25.5" customHeight="1">
      <c r="A28" s="1"/>
      <c r="B28" s="3" t="str">
        <f>'Edit Inputs'!B14</f>
        <v>WP4</v>
      </c>
      <c r="C28" s="14" t="str">
        <f>'Edit Inputs'!C14</f>
        <v>Weld Part 4</v>
      </c>
      <c r="D28" s="14" t="str">
        <f>'Edit Inputs'!D14</f>
        <v>SS</v>
      </c>
      <c r="E28" s="14" t="str">
        <f>'Edit Inputs'!E14</f>
        <v>2"</v>
      </c>
      <c r="F28" s="14"/>
      <c r="G28" s="4">
        <f>IF(ISNUMBER('Edit Inputs'!G14),'Edit Inputs'!G14,"Input needed")</f>
        <v>1</v>
      </c>
      <c r="H28" s="4">
        <f t="shared" si="1"/>
        <v>8</v>
      </c>
      <c r="I28" s="4">
        <f t="shared" si="1"/>
        <v>88</v>
      </c>
      <c r="J28" s="4">
        <f t="shared" si="1"/>
        <v>264</v>
      </c>
    </row>
    <row r="29" spans="1:10" ht="25.5" customHeight="1">
      <c r="A29" s="1"/>
      <c r="B29" s="15" t="str">
        <f>'Edit Inputs'!B15</f>
        <v>80425</v>
      </c>
      <c r="C29" s="18" t="str">
        <f>'Edit Inputs'!C15</f>
        <v>90° elbow</v>
      </c>
      <c r="D29" s="18" t="str">
        <f>'Edit Inputs'!D15</f>
        <v>SS</v>
      </c>
      <c r="E29" s="18" t="str">
        <f>'Edit Inputs'!E15</f>
        <v>2"</v>
      </c>
      <c r="F29" s="18"/>
      <c r="G29" s="17">
        <f>IF(ISNUMBER('Edit Inputs'!G15),'Edit Inputs'!G15,"Input needed")</f>
        <v>1</v>
      </c>
      <c r="H29" s="17">
        <f t="shared" si="1"/>
        <v>8</v>
      </c>
      <c r="I29" s="17">
        <f t="shared" si="1"/>
        <v>88</v>
      </c>
      <c r="J29" s="17">
        <f t="shared" si="1"/>
        <v>264</v>
      </c>
    </row>
    <row r="30" spans="1:10" ht="25.5" customHeight="1">
      <c r="A30" s="1"/>
      <c r="B30" s="3" t="str">
        <f>'Edit Inputs'!B16</f>
        <v>80930</v>
      </c>
      <c r="C30" s="14" t="str">
        <f>'Edit Inputs'!C16</f>
        <v>Threaded-branch tee</v>
      </c>
      <c r="D30" s="14" t="str">
        <f>'Edit Inputs'!D16</f>
        <v>SS</v>
      </c>
      <c r="E30" s="14" t="str">
        <f>'Edit Inputs'!E16</f>
        <v>2" x 2" x 3/4" FPT</v>
      </c>
      <c r="F30" s="14"/>
      <c r="G30" s="4">
        <f>IF(ISNUMBER('Edit Inputs'!G16),'Edit Inputs'!G16,"Input needed")</f>
        <v>0</v>
      </c>
      <c r="H30" s="4">
        <f t="shared" si="1"/>
        <v>0</v>
      </c>
      <c r="I30" s="4">
        <f t="shared" si="1"/>
        <v>0</v>
      </c>
      <c r="J30" s="4">
        <f t="shared" si="1"/>
        <v>0</v>
      </c>
    </row>
    <row r="31" spans="1:10" ht="25.5" customHeight="1">
      <c r="A31" s="1"/>
      <c r="B31" s="15" t="str">
        <f>'Edit Inputs'!B17</f>
        <v>Custom — no PN</v>
      </c>
      <c r="C31" s="18" t="str">
        <f>'Edit Inputs'!C17</f>
        <v>Reducing bushing</v>
      </c>
      <c r="D31" s="18" t="str">
        <f>'Edit Inputs'!D17</f>
        <v>Not stated</v>
      </c>
      <c r="E31" s="18" t="str">
        <f>'Edit Inputs'!E17</f>
        <v>3/4" MPT x 1/2" FPT</v>
      </c>
      <c r="F31" s="18"/>
      <c r="G31" s="17">
        <f>IF(ISNUMBER('Edit Inputs'!G17),'Edit Inputs'!G17,"Input needed")</f>
        <v>0</v>
      </c>
      <c r="H31" s="17">
        <f t="shared" si="1"/>
        <v>0</v>
      </c>
      <c r="I31" s="17">
        <f t="shared" si="1"/>
        <v>0</v>
      </c>
      <c r="J31" s="17">
        <f t="shared" si="1"/>
        <v>0</v>
      </c>
    </row>
    <row r="32" spans="1:10" ht="25.5" customHeight="1">
      <c r="A32" s="1"/>
      <c r="B32" s="3" t="str">
        <f>'Edit Inputs'!B18</f>
        <v>80720</v>
      </c>
      <c r="C32" s="14" t="str">
        <f>'Edit Inputs'!C18</f>
        <v>Reducing tee</v>
      </c>
      <c r="D32" s="14" t="str">
        <f>'Edit Inputs'!D18</f>
        <v>SS</v>
      </c>
      <c r="E32" s="14" t="str">
        <f>'Edit Inputs'!E18</f>
        <v>2" x 2" x 1/2"</v>
      </c>
      <c r="F32" s="14"/>
      <c r="G32" s="4">
        <f>IF(ISNUMBER('Edit Inputs'!G18),'Edit Inputs'!G18,"Input needed")</f>
        <v>2</v>
      </c>
      <c r="H32" s="4">
        <f t="shared" si="1"/>
        <v>16</v>
      </c>
      <c r="I32" s="4">
        <f t="shared" si="1"/>
        <v>176</v>
      </c>
      <c r="J32" s="4">
        <f t="shared" si="1"/>
        <v>528</v>
      </c>
    </row>
    <row r="33" spans="1:10" ht="25.5" customHeight="1">
      <c r="A33" s="1"/>
      <c r="B33" s="15" t="str">
        <f>'Edit Inputs'!B19</f>
        <v>81081</v>
      </c>
      <c r="C33" s="18" t="str">
        <f>'Edit Inputs'!C19</f>
        <v>Ball valve</v>
      </c>
      <c r="D33" s="18" t="str">
        <f>'Edit Inputs'!D19</f>
        <v>SS</v>
      </c>
      <c r="E33" s="18" t="str">
        <f>'Edit Inputs'!E19</f>
        <v>1/2"</v>
      </c>
      <c r="F33" s="18"/>
      <c r="G33" s="17">
        <f>IF(ISNUMBER('Edit Inputs'!G19),'Edit Inputs'!G19,"Input needed")</f>
        <v>1</v>
      </c>
      <c r="H33" s="17">
        <f t="shared" si="1"/>
        <v>8</v>
      </c>
      <c r="I33" s="17">
        <f t="shared" si="1"/>
        <v>88</v>
      </c>
      <c r="J33" s="17">
        <f t="shared" si="1"/>
        <v>264</v>
      </c>
    </row>
    <row r="34" spans="1:10" ht="25.5" customHeight="1">
      <c r="A34" s="1"/>
      <c r="B34" s="3" t="str">
        <f>'Edit Inputs'!B20</f>
        <v>80580</v>
      </c>
      <c r="C34" s="14" t="str">
        <f>'Edit Inputs'!C20</f>
        <v>Press tee</v>
      </c>
      <c r="D34" s="14" t="str">
        <f>'Edit Inputs'!D20</f>
        <v>SS</v>
      </c>
      <c r="E34" s="14" t="str">
        <f>'Edit Inputs'!E20</f>
        <v>1/2"</v>
      </c>
      <c r="F34" s="14"/>
      <c r="G34" s="4">
        <f>IF(ISNUMBER('Edit Inputs'!G20),'Edit Inputs'!G20,"Input needed")</f>
        <v>1</v>
      </c>
      <c r="H34" s="4">
        <f t="shared" si="1"/>
        <v>8</v>
      </c>
      <c r="I34" s="4">
        <f t="shared" si="1"/>
        <v>88</v>
      </c>
      <c r="J34" s="4">
        <f t="shared" si="1"/>
        <v>264</v>
      </c>
    </row>
    <row r="35" spans="1:10" ht="25.5" customHeight="1">
      <c r="A35" s="1"/>
      <c r="B35" s="15" t="str">
        <f>'Edit Inputs'!B21</f>
        <v>79430</v>
      </c>
      <c r="C35" s="18" t="str">
        <f>'Edit Inputs'!C21</f>
        <v>Bronze instrument adapter — uncut</v>
      </c>
      <c r="D35" s="18" t="str">
        <f>'Edit Inputs'!D21</f>
        <v>Bronze</v>
      </c>
      <c r="E35" s="18" t="str">
        <f>'Edit Inputs'!E21</f>
        <v>1/2"</v>
      </c>
      <c r="F35" s="18"/>
      <c r="G35" s="17">
        <f>IF(ISNUMBER('Edit Inputs'!G21),'Edit Inputs'!G21,"Input needed")</f>
        <v>3</v>
      </c>
      <c r="H35" s="17">
        <f t="shared" si="1"/>
        <v>24</v>
      </c>
      <c r="I35" s="17">
        <f t="shared" si="1"/>
        <v>264</v>
      </c>
      <c r="J35" s="17">
        <f t="shared" si="1"/>
        <v>792</v>
      </c>
    </row>
    <row r="36" spans="1:10" ht="23.25" customHeight="1">
      <c r="A36" s="1"/>
      <c r="B36" s="8" t="s">
        <v>62</v>
      </c>
      <c r="C36" s="9"/>
      <c r="D36" s="9"/>
      <c r="E36" s="9"/>
      <c r="F36" s="9"/>
      <c r="G36" s="10">
        <f>IF(COUNT(G26,G27,G28,G29,G30,G31,G32,G33,G34,G35)=10,SUM(G26,G27,G28,G29,G30,G31,G32,G33,G34,G35),"Input needed")</f>
        <v>12</v>
      </c>
      <c r="H36" s="10">
        <f>IF(COUNT(H26,H27,H28,H29,H30,H31,H32,H33,H34,H35)=10,SUM(H26,H27,H28,H29,H30,H31,H32,H33,H34,H35),"Input needed")</f>
        <v>96</v>
      </c>
      <c r="I36" s="10">
        <f>IF(COUNT(I26,I27,I28,I29,I30,I31,I32,I33,I34,I35)=10,SUM(I26,I27,I28,I29,I30,I31,I32,I33,I34,I35),"Input needed")</f>
        <v>1056</v>
      </c>
      <c r="J36" s="10">
        <f>IF(COUNT(J26,J27,J28,J29,J30,J31,J32,J33,J34,J35)=10,SUM(J26,J27,J28,J29,J30,J31,J32,J33,J34,J35),"Input needed")</f>
        <v>3168</v>
      </c>
    </row>
    <row r="37" spans="1:10" ht="25.5" customHeight="1">
      <c r="A37" s="1"/>
      <c r="B37" s="25" t="s">
        <v>81</v>
      </c>
      <c r="C37" s="24"/>
      <c r="D37" s="24"/>
      <c r="E37" s="24"/>
      <c r="F37" s="24"/>
      <c r="G37" s="26"/>
      <c r="H37" s="26"/>
      <c r="I37" s="26"/>
      <c r="J37" s="26"/>
    </row>
    <row r="38" spans="1:10" ht="21" customHeight="1">
      <c r="A38" s="1"/>
      <c r="B38" s="3"/>
      <c r="C38" s="1"/>
      <c r="D38" s="1"/>
      <c r="E38" s="1"/>
      <c r="F38" s="1"/>
      <c r="G38" s="4"/>
      <c r="H38" s="4"/>
      <c r="I38" s="4"/>
      <c r="J38" s="4"/>
    </row>
    <row r="39" spans="1:10" ht="21" customHeight="1">
      <c r="A39" s="1"/>
      <c r="B39" s="3"/>
      <c r="C39" s="1"/>
      <c r="D39" s="1"/>
      <c r="E39" s="1"/>
      <c r="F39" s="1"/>
      <c r="G39" s="4"/>
      <c r="H39" s="4"/>
      <c r="I39" s="4"/>
      <c r="J39" s="4"/>
    </row>
    <row r="40" spans="1:10" ht="23.25" customHeight="1">
      <c r="A40" s="1"/>
      <c r="B40" s="8" t="s">
        <v>83</v>
      </c>
      <c r="C40" s="9"/>
      <c r="D40" s="9"/>
      <c r="E40" s="9"/>
      <c r="F40" s="9"/>
      <c r="G40" s="10"/>
      <c r="H40" s="10"/>
      <c r="I40" s="10"/>
      <c r="J40" s="10"/>
    </row>
    <row r="41" spans="1:10" ht="28.5" customHeight="1">
      <c r="A41" s="1"/>
      <c r="B41" s="11" t="s">
        <v>8</v>
      </c>
      <c r="C41" s="12" t="s">
        <v>9</v>
      </c>
      <c r="D41" s="12" t="s">
        <v>10</v>
      </c>
      <c r="E41" s="12" t="s">
        <v>11</v>
      </c>
      <c r="F41" s="12"/>
      <c r="G41" s="13"/>
      <c r="H41" s="13" t="s">
        <v>14</v>
      </c>
      <c r="I41" s="13" t="s">
        <v>15</v>
      </c>
      <c r="J41" s="13" t="s">
        <v>16</v>
      </c>
    </row>
    <row r="42" spans="1:10" ht="25.5" customHeight="1">
      <c r="A42" s="1"/>
      <c r="B42" s="3" t="str">
        <f>'Edit Inputs'!B12</f>
        <v>WP2</v>
      </c>
      <c r="C42" s="14" t="str">
        <f>'Edit Inputs'!C12</f>
        <v>Weld Part 2</v>
      </c>
      <c r="D42" s="14" t="str">
        <f>'Edit Inputs'!D12</f>
        <v>SS</v>
      </c>
      <c r="E42" s="14" t="str">
        <f>'Edit Inputs'!E12</f>
        <v>2"</v>
      </c>
      <c r="F42" s="14"/>
      <c r="G42" s="4"/>
      <c r="H42" s="4">
        <f t="shared" ref="H42:J51" si="2">IF(COUNT(H9,H26)=2,SUM(H9,H26),"Input needed")</f>
        <v>24</v>
      </c>
      <c r="I42" s="4">
        <f t="shared" si="2"/>
        <v>264</v>
      </c>
      <c r="J42" s="4">
        <f t="shared" si="2"/>
        <v>792</v>
      </c>
    </row>
    <row r="43" spans="1:10" ht="25.5" customHeight="1">
      <c r="A43" s="1"/>
      <c r="B43" s="15" t="str">
        <f>'Edit Inputs'!B13</f>
        <v>WP3</v>
      </c>
      <c r="C43" s="18" t="str">
        <f>'Edit Inputs'!C13</f>
        <v>Weld Part 3</v>
      </c>
      <c r="D43" s="18" t="str">
        <f>'Edit Inputs'!D13</f>
        <v>SS</v>
      </c>
      <c r="E43" s="18" t="str">
        <f>'Edit Inputs'!E13</f>
        <v>2"</v>
      </c>
      <c r="F43" s="18"/>
      <c r="G43" s="17"/>
      <c r="H43" s="17">
        <f t="shared" si="2"/>
        <v>16</v>
      </c>
      <c r="I43" s="17">
        <f t="shared" si="2"/>
        <v>176</v>
      </c>
      <c r="J43" s="17">
        <f t="shared" si="2"/>
        <v>528</v>
      </c>
    </row>
    <row r="44" spans="1:10" ht="25.5" customHeight="1">
      <c r="A44" s="1"/>
      <c r="B44" s="3" t="str">
        <f>'Edit Inputs'!B14</f>
        <v>WP4</v>
      </c>
      <c r="C44" s="14" t="str">
        <f>'Edit Inputs'!C14</f>
        <v>Weld Part 4</v>
      </c>
      <c r="D44" s="14" t="str">
        <f>'Edit Inputs'!D14</f>
        <v>SS</v>
      </c>
      <c r="E44" s="14" t="str">
        <f>'Edit Inputs'!E14</f>
        <v>2"</v>
      </c>
      <c r="F44" s="14"/>
      <c r="G44" s="4"/>
      <c r="H44" s="4">
        <f t="shared" si="2"/>
        <v>8</v>
      </c>
      <c r="I44" s="4">
        <f t="shared" si="2"/>
        <v>88</v>
      </c>
      <c r="J44" s="4">
        <f t="shared" si="2"/>
        <v>264</v>
      </c>
    </row>
    <row r="45" spans="1:10" ht="25.5" customHeight="1">
      <c r="A45" s="1"/>
      <c r="B45" s="15" t="str">
        <f>'Edit Inputs'!B15</f>
        <v>80425</v>
      </c>
      <c r="C45" s="18" t="str">
        <f>'Edit Inputs'!C15</f>
        <v>90° elbow</v>
      </c>
      <c r="D45" s="18" t="str">
        <f>'Edit Inputs'!D15</f>
        <v>SS</v>
      </c>
      <c r="E45" s="18" t="str">
        <f>'Edit Inputs'!E15</f>
        <v>2"</v>
      </c>
      <c r="F45" s="18"/>
      <c r="G45" s="17"/>
      <c r="H45" s="17">
        <f t="shared" si="2"/>
        <v>16</v>
      </c>
      <c r="I45" s="17">
        <f t="shared" si="2"/>
        <v>176</v>
      </c>
      <c r="J45" s="17">
        <f t="shared" si="2"/>
        <v>528</v>
      </c>
    </row>
    <row r="46" spans="1:10" ht="25.5" customHeight="1">
      <c r="A46" s="1"/>
      <c r="B46" s="3" t="str">
        <f>'Edit Inputs'!B16</f>
        <v>80930</v>
      </c>
      <c r="C46" s="14" t="str">
        <f>'Edit Inputs'!C16</f>
        <v>Threaded-branch tee</v>
      </c>
      <c r="D46" s="14" t="str">
        <f>'Edit Inputs'!D16</f>
        <v>SS</v>
      </c>
      <c r="E46" s="14" t="str">
        <f>'Edit Inputs'!E16</f>
        <v>2" x 2" x 3/4" FPT</v>
      </c>
      <c r="F46" s="14"/>
      <c r="G46" s="4"/>
      <c r="H46" s="4">
        <f t="shared" si="2"/>
        <v>8</v>
      </c>
      <c r="I46" s="4">
        <f t="shared" si="2"/>
        <v>88</v>
      </c>
      <c r="J46" s="4">
        <f t="shared" si="2"/>
        <v>264</v>
      </c>
    </row>
    <row r="47" spans="1:10" ht="25.5" customHeight="1">
      <c r="A47" s="1"/>
      <c r="B47" s="15" t="str">
        <f>'Edit Inputs'!B17</f>
        <v>Custom — no PN</v>
      </c>
      <c r="C47" s="18" t="str">
        <f>'Edit Inputs'!C17</f>
        <v>Reducing bushing</v>
      </c>
      <c r="D47" s="18" t="str">
        <f>'Edit Inputs'!D17</f>
        <v>Not stated</v>
      </c>
      <c r="E47" s="18" t="str">
        <f>'Edit Inputs'!E17</f>
        <v>3/4" MPT x 1/2" FPT</v>
      </c>
      <c r="F47" s="18"/>
      <c r="G47" s="17"/>
      <c r="H47" s="17">
        <f t="shared" si="2"/>
        <v>8</v>
      </c>
      <c r="I47" s="17">
        <f t="shared" si="2"/>
        <v>88</v>
      </c>
      <c r="J47" s="17">
        <f t="shared" si="2"/>
        <v>264</v>
      </c>
    </row>
    <row r="48" spans="1:10" ht="25.5" customHeight="1">
      <c r="A48" s="1"/>
      <c r="B48" s="3" t="str">
        <f>'Edit Inputs'!B18</f>
        <v>80720</v>
      </c>
      <c r="C48" s="14" t="str">
        <f>'Edit Inputs'!C18</f>
        <v>Reducing tee</v>
      </c>
      <c r="D48" s="14" t="str">
        <f>'Edit Inputs'!D18</f>
        <v>SS</v>
      </c>
      <c r="E48" s="14" t="str">
        <f>'Edit Inputs'!E18</f>
        <v>2" x 2" x 1/2"</v>
      </c>
      <c r="F48" s="14"/>
      <c r="G48" s="4"/>
      <c r="H48" s="4">
        <f t="shared" si="2"/>
        <v>24</v>
      </c>
      <c r="I48" s="4">
        <f t="shared" si="2"/>
        <v>264</v>
      </c>
      <c r="J48" s="4">
        <f t="shared" si="2"/>
        <v>792</v>
      </c>
    </row>
    <row r="49" spans="1:10" ht="25.5" customHeight="1">
      <c r="A49" s="1"/>
      <c r="B49" s="15" t="str">
        <f>'Edit Inputs'!B19</f>
        <v>81081</v>
      </c>
      <c r="C49" s="18" t="str">
        <f>'Edit Inputs'!C19</f>
        <v>Ball valve</v>
      </c>
      <c r="D49" s="18" t="str">
        <f>'Edit Inputs'!D19</f>
        <v>SS</v>
      </c>
      <c r="E49" s="18" t="str">
        <f>'Edit Inputs'!E19</f>
        <v>1/2"</v>
      </c>
      <c r="F49" s="18"/>
      <c r="G49" s="17"/>
      <c r="H49" s="17">
        <f t="shared" si="2"/>
        <v>16</v>
      </c>
      <c r="I49" s="17">
        <f t="shared" si="2"/>
        <v>176</v>
      </c>
      <c r="J49" s="17">
        <f t="shared" si="2"/>
        <v>528</v>
      </c>
    </row>
    <row r="50" spans="1:10" ht="25.5" customHeight="1">
      <c r="A50" s="1"/>
      <c r="B50" s="3" t="str">
        <f>'Edit Inputs'!B20</f>
        <v>80580</v>
      </c>
      <c r="C50" s="14" t="str">
        <f>'Edit Inputs'!C20</f>
        <v>Press tee</v>
      </c>
      <c r="D50" s="14" t="str">
        <f>'Edit Inputs'!D20</f>
        <v>SS</v>
      </c>
      <c r="E50" s="14" t="str">
        <f>'Edit Inputs'!E20</f>
        <v>1/2"</v>
      </c>
      <c r="F50" s="14"/>
      <c r="G50" s="4"/>
      <c r="H50" s="4">
        <f t="shared" si="2"/>
        <v>16</v>
      </c>
      <c r="I50" s="4">
        <f t="shared" si="2"/>
        <v>176</v>
      </c>
      <c r="J50" s="4">
        <f t="shared" si="2"/>
        <v>528</v>
      </c>
    </row>
    <row r="51" spans="1:10" ht="25.5" customHeight="1">
      <c r="A51" s="1"/>
      <c r="B51" s="15" t="str">
        <f>'Edit Inputs'!B21</f>
        <v>79430</v>
      </c>
      <c r="C51" s="18" t="str">
        <f>'Edit Inputs'!C21</f>
        <v>Bronze instrument adapter — uncut</v>
      </c>
      <c r="D51" s="18" t="str">
        <f>'Edit Inputs'!D21</f>
        <v>Bronze</v>
      </c>
      <c r="E51" s="18" t="str">
        <f>'Edit Inputs'!E21</f>
        <v>1/2"</v>
      </c>
      <c r="F51" s="18"/>
      <c r="G51" s="17"/>
      <c r="H51" s="17">
        <f t="shared" si="2"/>
        <v>40</v>
      </c>
      <c r="I51" s="17">
        <f t="shared" si="2"/>
        <v>440</v>
      </c>
      <c r="J51" s="17">
        <f t="shared" si="2"/>
        <v>1320</v>
      </c>
    </row>
    <row r="52" spans="1:10" ht="23.25" customHeight="1">
      <c r="A52" s="1"/>
      <c r="B52" s="8" t="s">
        <v>62</v>
      </c>
      <c r="C52" s="9"/>
      <c r="D52" s="9"/>
      <c r="E52" s="9"/>
      <c r="F52" s="9"/>
      <c r="G52" s="10"/>
      <c r="H52" s="10">
        <f>IF(COUNT(H42,H43,H44,H45,H46,H47,H48,H49,H50,H51)=10,SUM(H42,H43,H44,H45,H46,H47,H48,H49,H50,H51),"Input needed")</f>
        <v>176</v>
      </c>
      <c r="I52" s="10">
        <f>IF(COUNT(I42,I43,I44,I45,I46,I47,I48,I49,I50,I51)=10,SUM(I42,I43,I44,I45,I46,I47,I48,I49,I50,I51),"Input needed")</f>
        <v>1936</v>
      </c>
      <c r="J52" s="10">
        <f>IF(COUNT(J42,J43,J44,J45,J46,J47,J48,J49,J50,J51)=10,SUM(J42,J43,J44,J45,J46,J47,J48,J49,J50,J51),"Input needed")</f>
        <v>5808</v>
      </c>
    </row>
    <row r="53" spans="1:10" ht="21" customHeight="1">
      <c r="A53" s="1"/>
      <c r="B53" s="3"/>
      <c r="C53" s="1"/>
      <c r="D53" s="1"/>
      <c r="E53" s="1"/>
      <c r="F53" s="1"/>
      <c r="G53" s="4"/>
      <c r="H53" s="4"/>
      <c r="I53" s="4"/>
      <c r="J53" s="4"/>
    </row>
    <row r="54" spans="1:10" ht="21" customHeight="1">
      <c r="A54" s="1"/>
      <c r="B54" s="3"/>
      <c r="C54" s="1"/>
      <c r="D54" s="1"/>
      <c r="E54" s="1"/>
      <c r="F54" s="1"/>
      <c r="G54" s="4"/>
      <c r="H54" s="4"/>
      <c r="I54" s="4"/>
      <c r="J54" s="4"/>
    </row>
    <row r="55" spans="1:10" ht="23.25" customHeight="1">
      <c r="A55" s="1"/>
      <c r="B55" s="8" t="s">
        <v>84</v>
      </c>
      <c r="C55" s="9"/>
      <c r="D55" s="9"/>
      <c r="E55" s="9"/>
      <c r="F55" s="9"/>
      <c r="G55" s="10"/>
      <c r="H55" s="10"/>
      <c r="I55" s="10"/>
      <c r="J55" s="10"/>
    </row>
    <row r="56" spans="1:10" ht="28.5" customHeight="1">
      <c r="A56" s="1"/>
      <c r="B56" s="11" t="s">
        <v>85</v>
      </c>
      <c r="C56" s="12" t="s">
        <v>10</v>
      </c>
      <c r="D56" s="12" t="s">
        <v>11</v>
      </c>
      <c r="E56" s="12" t="s">
        <v>12</v>
      </c>
      <c r="F56" s="12" t="s">
        <v>86</v>
      </c>
      <c r="G56" s="13" t="s">
        <v>87</v>
      </c>
      <c r="H56" s="13" t="s">
        <v>88</v>
      </c>
      <c r="I56" s="13" t="s">
        <v>89</v>
      </c>
      <c r="J56" s="13" t="s">
        <v>90</v>
      </c>
    </row>
    <row r="57" spans="1:10" ht="25.5" customHeight="1">
      <c r="A57" s="1"/>
      <c r="B57" s="3" t="str">
        <f>'Edit Inputs'!B26</f>
        <v>82000</v>
      </c>
      <c r="C57" s="14" t="str">
        <f>'Edit Inputs'!D26</f>
        <v>SS</v>
      </c>
      <c r="D57" s="14" t="str">
        <f>'Edit Inputs'!E26</f>
        <v>1/2"</v>
      </c>
      <c r="E57" s="14" t="str">
        <f>'Edit Inputs'!F26</f>
        <v>1 3/4"</v>
      </c>
      <c r="F57" s="14">
        <f>IF(ISNUMBER('Edit Inputs'!G26),'Edit Inputs'!G26,"Input needed")</f>
        <v>2</v>
      </c>
      <c r="G57" s="4">
        <f>IF(ISNUMBER('Edit Inputs'!H26),'Edit Inputs'!H26,"Input needed")</f>
        <v>2</v>
      </c>
      <c r="H57" s="4">
        <f>IF(COUNT($F57,$G57,'Edit Inputs'!C$6,'Edit Inputs'!C$7)=4,$F57*'Edit Inputs'!C$6+$G57*'Edit Inputs'!C$7,"Input needed")</f>
        <v>32</v>
      </c>
      <c r="I57" s="4">
        <f>IF(COUNT($F57,$G57,'Edit Inputs'!D$6,'Edit Inputs'!D$7)=4,$F57*'Edit Inputs'!D$6+$G57*'Edit Inputs'!D$7,"Input needed")</f>
        <v>352</v>
      </c>
      <c r="J57" s="4">
        <f>IF(COUNT($F57,$G57,'Edit Inputs'!E$6,'Edit Inputs'!E$7)=4,$F57*'Edit Inputs'!E$6+$G57*'Edit Inputs'!E$7,"Input needed")</f>
        <v>1056</v>
      </c>
    </row>
    <row r="58" spans="1:10" ht="25.5" customHeight="1">
      <c r="A58" s="1"/>
      <c r="B58" s="15" t="str">
        <f>'Edit Inputs'!B27</f>
        <v>82025</v>
      </c>
      <c r="C58" s="18" t="str">
        <f>'Edit Inputs'!D27</f>
        <v>SS</v>
      </c>
      <c r="D58" s="18" t="str">
        <f>'Edit Inputs'!E27</f>
        <v>2"</v>
      </c>
      <c r="E58" s="18" t="str">
        <f>'Edit Inputs'!F27</f>
        <v>1 5/8"</v>
      </c>
      <c r="F58" s="18">
        <f>IF(ISNUMBER('Edit Inputs'!G27),'Edit Inputs'!G27,"Input needed")</f>
        <v>1</v>
      </c>
      <c r="G58" s="17">
        <f>IF(ISNUMBER('Edit Inputs'!H27),'Edit Inputs'!H27,"Input needed")</f>
        <v>2</v>
      </c>
      <c r="H58" s="17">
        <f>IF(COUNT($F58,$G58,'Edit Inputs'!C$6,'Edit Inputs'!C$7)=4,$F58*'Edit Inputs'!C$6+$G58*'Edit Inputs'!C$7,"Input needed")</f>
        <v>24</v>
      </c>
      <c r="I58" s="17">
        <f>IF(COUNT($F58,$G58,'Edit Inputs'!D$6,'Edit Inputs'!D$7)=4,$F58*'Edit Inputs'!D$6+$G58*'Edit Inputs'!D$7,"Input needed")</f>
        <v>264</v>
      </c>
      <c r="J58" s="17">
        <f>IF(COUNT($F58,$G58,'Edit Inputs'!E$6,'Edit Inputs'!E$7)=4,$F58*'Edit Inputs'!E$6+$G58*'Edit Inputs'!E$7,"Input needed")</f>
        <v>792</v>
      </c>
    </row>
    <row r="59" spans="1:10" ht="25.5" customHeight="1">
      <c r="A59" s="1"/>
      <c r="B59" s="3" t="str">
        <f>'Edit Inputs'!B28</f>
        <v>82025</v>
      </c>
      <c r="C59" s="14" t="str">
        <f>'Edit Inputs'!D28</f>
        <v>SS</v>
      </c>
      <c r="D59" s="14" t="str">
        <f>'Edit Inputs'!E28</f>
        <v>2"</v>
      </c>
      <c r="E59" s="14" t="str">
        <f>'Edit Inputs'!F28</f>
        <v>3 7/8"</v>
      </c>
      <c r="F59" s="14">
        <f>IF(ISNUMBER('Edit Inputs'!G28),'Edit Inputs'!G28,"Input needed")</f>
        <v>1</v>
      </c>
      <c r="G59" s="4">
        <f>IF(ISNUMBER('Edit Inputs'!H28),'Edit Inputs'!H28,"Input needed")</f>
        <v>1</v>
      </c>
      <c r="H59" s="4">
        <f>IF(COUNT($F59,$G59,'Edit Inputs'!C$6,'Edit Inputs'!C$7)=4,$F59*'Edit Inputs'!C$6+$G59*'Edit Inputs'!C$7,"Input needed")</f>
        <v>16</v>
      </c>
      <c r="I59" s="4">
        <f>IF(COUNT($F59,$G59,'Edit Inputs'!D$6,'Edit Inputs'!D$7)=4,$F59*'Edit Inputs'!D$6+$G59*'Edit Inputs'!D$7,"Input needed")</f>
        <v>176</v>
      </c>
      <c r="J59" s="4">
        <f>IF(COUNT($F59,$G59,'Edit Inputs'!E$6,'Edit Inputs'!E$7)=4,$F59*'Edit Inputs'!E$6+$G59*'Edit Inputs'!E$7,"Input needed")</f>
        <v>528</v>
      </c>
    </row>
    <row r="60" spans="1:10" ht="25.5" customHeight="1">
      <c r="A60" s="1"/>
      <c r="B60" s="15" t="str">
        <f>'Edit Inputs'!B29</f>
        <v>82025*</v>
      </c>
      <c r="C60" s="18" t="str">
        <f>'Edit Inputs'!D29</f>
        <v>SS</v>
      </c>
      <c r="D60" s="18" t="str">
        <f>'Edit Inputs'!E29</f>
        <v>2"</v>
      </c>
      <c r="E60" s="18" t="str">
        <f>'Edit Inputs'!F29</f>
        <v>6 7/8"</v>
      </c>
      <c r="F60" s="18">
        <f>IF(ISNUMBER('Edit Inputs'!G29),'Edit Inputs'!G29,"Input needed")</f>
        <v>1</v>
      </c>
      <c r="G60" s="17">
        <f>IF(ISNUMBER('Edit Inputs'!H29),'Edit Inputs'!H29,"Input needed")</f>
        <v>0</v>
      </c>
      <c r="H60" s="17">
        <f>IF(COUNT($F60,$G60,'Edit Inputs'!C$6,'Edit Inputs'!C$7)=4,$F60*'Edit Inputs'!C$6+$G60*'Edit Inputs'!C$7,"Input needed")</f>
        <v>8</v>
      </c>
      <c r="I60" s="17">
        <f>IF(COUNT($F60,$G60,'Edit Inputs'!D$6,'Edit Inputs'!D$7)=4,$F60*'Edit Inputs'!D$6+$G60*'Edit Inputs'!D$7,"Input needed")</f>
        <v>88</v>
      </c>
      <c r="J60" s="17">
        <f>IF(COUNT($F60,$G60,'Edit Inputs'!E$6,'Edit Inputs'!E$7)=4,$F60*'Edit Inputs'!E$6+$G60*'Edit Inputs'!E$7,"Input needed")</f>
        <v>264</v>
      </c>
    </row>
    <row r="61" spans="1:10" ht="25.5" customHeight="1">
      <c r="A61" s="1"/>
      <c r="B61" s="3" t="str">
        <f>'Edit Inputs'!B30</f>
        <v>82025</v>
      </c>
      <c r="C61" s="14" t="str">
        <f>'Edit Inputs'!D30</f>
        <v>SS</v>
      </c>
      <c r="D61" s="14" t="str">
        <f>'Edit Inputs'!E30</f>
        <v>2"</v>
      </c>
      <c r="E61" s="14" t="str">
        <f>'Edit Inputs'!F30</f>
        <v>9 1/8"</v>
      </c>
      <c r="F61" s="14">
        <f>IF(ISNUMBER('Edit Inputs'!G30),'Edit Inputs'!G30,"Input needed")</f>
        <v>0</v>
      </c>
      <c r="G61" s="4">
        <f>IF(ISNUMBER('Edit Inputs'!H30),'Edit Inputs'!H30,"Input needed")</f>
        <v>1</v>
      </c>
      <c r="H61" s="4">
        <f>IF(COUNT($F61,$G61,'Edit Inputs'!C$6,'Edit Inputs'!C$7)=4,$F61*'Edit Inputs'!C$6+$G61*'Edit Inputs'!C$7,"Input needed")</f>
        <v>8</v>
      </c>
      <c r="I61" s="4">
        <f>IF(COUNT($F61,$G61,'Edit Inputs'!D$6,'Edit Inputs'!D$7)=4,$F61*'Edit Inputs'!D$6+$G61*'Edit Inputs'!D$7,"Input needed")</f>
        <v>88</v>
      </c>
      <c r="J61" s="4">
        <f>IF(COUNT($F61,$G61,'Edit Inputs'!E$6,'Edit Inputs'!E$7)=4,$F61*'Edit Inputs'!E$6+$G61*'Edit Inputs'!E$7,"Input needed")</f>
        <v>264</v>
      </c>
    </row>
    <row r="62" spans="1:10" ht="25.5" customHeight="1">
      <c r="A62" s="1"/>
      <c r="B62" s="15" t="str">
        <f>'Edit Inputs'!B31</f>
        <v>82025</v>
      </c>
      <c r="C62" s="18" t="str">
        <f>'Edit Inputs'!D31</f>
        <v>SS</v>
      </c>
      <c r="D62" s="18" t="str">
        <f>'Edit Inputs'!E31</f>
        <v>2"</v>
      </c>
      <c r="E62" s="18" t="str">
        <f>'Edit Inputs'!F31</f>
        <v>14"</v>
      </c>
      <c r="F62" s="18">
        <f>IF(ISNUMBER('Edit Inputs'!G31),'Edit Inputs'!G31,"Input needed")</f>
        <v>1</v>
      </c>
      <c r="G62" s="17">
        <f>IF(ISNUMBER('Edit Inputs'!H31),'Edit Inputs'!H31,"Input needed")</f>
        <v>1</v>
      </c>
      <c r="H62" s="17">
        <f>IF(COUNT($F62,$G62,'Edit Inputs'!C$6,'Edit Inputs'!C$7)=4,$F62*'Edit Inputs'!C$6+$G62*'Edit Inputs'!C$7,"Input needed")</f>
        <v>16</v>
      </c>
      <c r="I62" s="17">
        <f>IF(COUNT($F62,$G62,'Edit Inputs'!D$6,'Edit Inputs'!D$7)=4,$F62*'Edit Inputs'!D$6+$G62*'Edit Inputs'!D$7,"Input needed")</f>
        <v>176</v>
      </c>
      <c r="J62" s="17">
        <f>IF(COUNT($F62,$G62,'Edit Inputs'!E$6,'Edit Inputs'!E$7)=4,$F62*'Edit Inputs'!E$6+$G62*'Edit Inputs'!E$7,"Input needed")</f>
        <v>528</v>
      </c>
    </row>
    <row r="63" spans="1:10" ht="23.25" customHeight="1">
      <c r="A63" s="1"/>
      <c r="B63" s="8" t="s">
        <v>91</v>
      </c>
      <c r="C63" s="9"/>
      <c r="D63" s="9"/>
      <c r="E63" s="9"/>
      <c r="F63" s="9">
        <f>IF(COUNT(F57,F58,F59,F60,F61,F62)=6,SUM(F57,F58,F59,F60,F61,F62),"Input needed")</f>
        <v>6</v>
      </c>
      <c r="G63" s="10">
        <f>IF(COUNT(G57,G58,G59,G60,G61,G62)=6,SUM(G57,G58,G59,G60,G61,G62),"Input needed")</f>
        <v>7</v>
      </c>
      <c r="H63" s="10">
        <f>IF(COUNT(H57,H58,H59,H60,H61,H62)=6,SUM(H57,H58,H59,H60,H61,H62),"Input needed")</f>
        <v>104</v>
      </c>
      <c r="I63" s="10">
        <f>IF(COUNT(I57,I58,I59,I60,I61,I62)=6,SUM(I57,I58,I59,I60,I61,I62),"Input needed")</f>
        <v>1144</v>
      </c>
      <c r="J63" s="10">
        <f>IF(COUNT(J57,J58,J59,J60,J61,J62)=6,SUM(J57,J58,J59,J60,J61,J62),"Input needed")</f>
        <v>3432</v>
      </c>
    </row>
    <row r="64" spans="1:10" ht="25.5" customHeight="1">
      <c r="A64" s="1"/>
      <c r="B64" s="25" t="s">
        <v>92</v>
      </c>
      <c r="C64" s="24"/>
      <c r="D64" s="24"/>
      <c r="E64" s="24"/>
      <c r="F64" s="24"/>
      <c r="G64" s="26"/>
      <c r="H64" s="26"/>
      <c r="I64" s="26"/>
      <c r="J64" s="26"/>
    </row>
    <row r="65" spans="1:10" ht="21" customHeight="1">
      <c r="A65" s="1"/>
      <c r="B65" s="3"/>
      <c r="C65" s="1"/>
      <c r="D65" s="1"/>
      <c r="E65" s="1"/>
      <c r="F65" s="1"/>
      <c r="G65" s="4"/>
      <c r="H65" s="4"/>
      <c r="I65" s="4"/>
      <c r="J65" s="4"/>
    </row>
    <row r="66" spans="1:10" ht="21" customHeight="1">
      <c r="A66" s="1"/>
      <c r="B66" s="3"/>
      <c r="C66" s="1"/>
      <c r="D66" s="1"/>
      <c r="E66" s="1"/>
      <c r="F66" s="1"/>
      <c r="G66" s="4"/>
      <c r="H66" s="4"/>
      <c r="I66" s="4"/>
      <c r="J66" s="4"/>
    </row>
    <row r="67" spans="1:10" ht="23.25" customHeight="1">
      <c r="A67" s="1"/>
      <c r="B67" s="8" t="s">
        <v>93</v>
      </c>
      <c r="C67" s="9"/>
      <c r="D67" s="9"/>
      <c r="E67" s="9"/>
      <c r="F67" s="9"/>
      <c r="G67" s="10"/>
      <c r="H67" s="10"/>
      <c r="I67" s="10"/>
      <c r="J67" s="10"/>
    </row>
    <row r="68" spans="1:10" ht="28.5" customHeight="1">
      <c r="A68" s="1"/>
      <c r="B68" s="11" t="s">
        <v>8</v>
      </c>
      <c r="C68" s="12" t="s">
        <v>9</v>
      </c>
      <c r="D68" s="12" t="s">
        <v>10</v>
      </c>
      <c r="E68" s="12" t="s">
        <v>11</v>
      </c>
      <c r="F68" s="12"/>
      <c r="G68" s="13"/>
      <c r="H68" s="13" t="s">
        <v>14</v>
      </c>
      <c r="I68" s="13" t="s">
        <v>15</v>
      </c>
      <c r="J68" s="13" t="s">
        <v>16</v>
      </c>
    </row>
    <row r="69" spans="1:10" ht="25.5" customHeight="1">
      <c r="A69" s="1"/>
      <c r="B69" s="3" t="str">
        <f>'Edit Inputs'!B36</f>
        <v>TL14AM7-200PL</v>
      </c>
      <c r="C69" s="14" t="str">
        <f>'Edit Inputs'!C36</f>
        <v>Weld ferrule</v>
      </c>
      <c r="D69" s="14" t="str">
        <f>'Edit Inputs'!D36</f>
        <v>SS</v>
      </c>
      <c r="E69" s="14" t="str">
        <f>'Edit Inputs'!E36</f>
        <v>2"</v>
      </c>
      <c r="F69" s="14"/>
      <c r="G69" s="4"/>
      <c r="H69" s="4">
        <f>IF(COUNT(H42,H43,H44,'Edit Inputs'!F36)=4,SUM(H42,H43,H44)*'Edit Inputs'!F36,"Input needed")</f>
        <v>48</v>
      </c>
      <c r="I69" s="4">
        <f>IF(COUNT(I42,I43,I44,'Edit Inputs'!F36)=4,SUM(I42,I43,I44)*'Edit Inputs'!F36,"Input needed")</f>
        <v>528</v>
      </c>
      <c r="J69" s="4">
        <f>IF(COUNT(J42,J43,J44,'Edit Inputs'!F36)=4,SUM(J42,J43,J44)*'Edit Inputs'!F36,"Input needed")</f>
        <v>1584</v>
      </c>
    </row>
    <row r="70" spans="1:10" ht="25.5" customHeight="1">
      <c r="A70" s="1"/>
      <c r="B70" s="25" t="s">
        <v>94</v>
      </c>
      <c r="C70" s="24"/>
      <c r="D70" s="24"/>
      <c r="E70" s="24"/>
      <c r="F70" s="24"/>
      <c r="G70" s="26"/>
      <c r="H70" s="26"/>
      <c r="I70" s="26"/>
      <c r="J70" s="26"/>
    </row>
    <row r="71" spans="1:10">
      <c r="B71" s="5"/>
      <c r="G71" s="6"/>
      <c r="H71" s="6"/>
      <c r="I71" s="6"/>
      <c r="J71" s="6"/>
    </row>
    <row r="72" spans="1:10">
      <c r="B72" s="5"/>
      <c r="G72" s="6"/>
      <c r="H72" s="6"/>
      <c r="I72" s="6"/>
      <c r="J72" s="6"/>
    </row>
    <row r="73" spans="1:10">
      <c r="B73" s="5"/>
      <c r="G73" s="6"/>
      <c r="H73" s="6"/>
      <c r="I73" s="6"/>
      <c r="J73" s="6"/>
    </row>
    <row r="74" spans="1:10">
      <c r="B74" s="5"/>
      <c r="G74" s="6"/>
      <c r="H74" s="6"/>
      <c r="I74" s="6"/>
      <c r="J74" s="6"/>
    </row>
    <row r="75" spans="1:10">
      <c r="B75" s="5"/>
      <c r="G75" s="6"/>
      <c r="H75" s="6"/>
      <c r="I75" s="6"/>
      <c r="J75" s="6"/>
    </row>
    <row r="76" spans="1:10">
      <c r="B76" s="5"/>
      <c r="G76" s="6"/>
      <c r="H76" s="6"/>
      <c r="I76" s="6"/>
      <c r="J76" s="6"/>
    </row>
    <row r="77" spans="1:10">
      <c r="B77" s="5"/>
      <c r="G77" s="6"/>
      <c r="H77" s="6"/>
      <c r="I77" s="6"/>
      <c r="J77" s="6"/>
    </row>
    <row r="78" spans="1:10">
      <c r="B78" s="5"/>
      <c r="G78" s="6"/>
      <c r="H78" s="6"/>
      <c r="I78" s="6"/>
      <c r="J78" s="6"/>
    </row>
    <row r="79" spans="1:10">
      <c r="B79" s="5"/>
      <c r="G79" s="6"/>
      <c r="H79" s="6"/>
      <c r="I79" s="6"/>
      <c r="J79" s="6"/>
    </row>
    <row r="80" spans="1:10">
      <c r="B80" s="5"/>
      <c r="G80" s="6"/>
      <c r="H80" s="6"/>
      <c r="I80" s="6"/>
      <c r="J80" s="6"/>
    </row>
    <row r="81" spans="2:10">
      <c r="B81" s="5"/>
      <c r="G81" s="6"/>
      <c r="H81" s="6"/>
      <c r="I81" s="6"/>
      <c r="J81" s="6"/>
    </row>
    <row r="82" spans="2:10">
      <c r="B82" s="5"/>
      <c r="G82" s="6"/>
      <c r="H82" s="6"/>
      <c r="I82" s="6"/>
      <c r="J82" s="6"/>
    </row>
    <row r="83" spans="2:10">
      <c r="B83" s="5"/>
      <c r="G83" s="6"/>
      <c r="H83" s="6"/>
      <c r="I83" s="6"/>
      <c r="J83" s="6"/>
    </row>
    <row r="84" spans="2:10">
      <c r="B84" s="5"/>
      <c r="G84" s="6"/>
      <c r="H84" s="6"/>
      <c r="I84" s="6"/>
      <c r="J84" s="6"/>
    </row>
    <row r="85" spans="2:10">
      <c r="B85" s="5"/>
      <c r="G85" s="6"/>
      <c r="H85" s="6"/>
      <c r="I85" s="6"/>
      <c r="J85" s="6"/>
    </row>
    <row r="86" spans="2:10">
      <c r="B86" s="5"/>
      <c r="G86" s="6"/>
      <c r="H86" s="6"/>
      <c r="I86" s="6"/>
      <c r="J86" s="6"/>
    </row>
    <row r="87" spans="2:10">
      <c r="B87" s="5"/>
      <c r="G87" s="6"/>
      <c r="H87" s="6"/>
      <c r="I87" s="6"/>
      <c r="J87" s="6"/>
    </row>
    <row r="88" spans="2:10">
      <c r="B88" s="5"/>
      <c r="G88" s="6"/>
      <c r="H88" s="6"/>
      <c r="I88" s="6"/>
      <c r="J88" s="6"/>
    </row>
    <row r="89" spans="2:10">
      <c r="B89" s="5"/>
      <c r="G89" s="6"/>
      <c r="H89" s="6"/>
      <c r="I89" s="6"/>
      <c r="J89" s="6"/>
    </row>
    <row r="90" spans="2:10">
      <c r="B90" s="5"/>
      <c r="G90" s="6"/>
      <c r="H90" s="6"/>
      <c r="I90" s="6"/>
      <c r="J90" s="6"/>
    </row>
    <row r="91" spans="2:10">
      <c r="B91" s="5"/>
      <c r="G91" s="6"/>
      <c r="H91" s="6"/>
      <c r="I91" s="6"/>
      <c r="J91" s="6"/>
    </row>
    <row r="92" spans="2:10">
      <c r="B92" s="5"/>
      <c r="G92" s="6"/>
      <c r="H92" s="6"/>
      <c r="I92" s="6"/>
      <c r="J92" s="6"/>
    </row>
    <row r="93" spans="2:10">
      <c r="B93" s="5"/>
      <c r="G93" s="6"/>
      <c r="H93" s="6"/>
      <c r="I93" s="6"/>
      <c r="J93" s="6"/>
    </row>
    <row r="94" spans="2:10">
      <c r="B94" s="5"/>
      <c r="G94" s="6"/>
      <c r="H94" s="6"/>
      <c r="I94" s="6"/>
      <c r="J94" s="6"/>
    </row>
    <row r="95" spans="2:10">
      <c r="B95" s="5"/>
      <c r="G95" s="6"/>
      <c r="H95" s="6"/>
      <c r="I95" s="6"/>
      <c r="J95" s="6"/>
    </row>
    <row r="96" spans="2:10">
      <c r="B96" s="5"/>
      <c r="G96" s="6"/>
      <c r="H96" s="6"/>
      <c r="I96" s="6"/>
      <c r="J96" s="6"/>
    </row>
    <row r="97" spans="2:10">
      <c r="B97" s="5"/>
      <c r="G97" s="6"/>
      <c r="H97" s="6"/>
      <c r="I97" s="6"/>
      <c r="J97" s="6"/>
    </row>
    <row r="98" spans="2:10">
      <c r="B98" s="5"/>
      <c r="G98" s="6"/>
      <c r="H98" s="6"/>
      <c r="I98" s="6"/>
      <c r="J98" s="6"/>
    </row>
    <row r="99" spans="2:10">
      <c r="B99" s="5"/>
      <c r="G99" s="6"/>
      <c r="H99" s="6"/>
      <c r="I99" s="6"/>
      <c r="J99" s="6"/>
    </row>
    <row r="100" spans="2:10">
      <c r="B100" s="5"/>
      <c r="G100" s="6"/>
      <c r="H100" s="6"/>
      <c r="I100" s="6"/>
      <c r="J100" s="6"/>
    </row>
    <row r="101" spans="2:10">
      <c r="B101" s="5"/>
      <c r="G101" s="6"/>
      <c r="H101" s="6"/>
      <c r="I101" s="6"/>
      <c r="J101" s="6"/>
    </row>
    <row r="102" spans="2:10">
      <c r="B102" s="5"/>
      <c r="G102" s="6"/>
      <c r="H102" s="6"/>
      <c r="I102" s="6"/>
      <c r="J102" s="6"/>
    </row>
    <row r="103" spans="2:10">
      <c r="B103" s="5"/>
      <c r="G103" s="6"/>
      <c r="H103" s="6"/>
      <c r="I103" s="6"/>
      <c r="J103" s="6"/>
    </row>
    <row r="104" spans="2:10">
      <c r="B104" s="5"/>
      <c r="G104" s="6"/>
      <c r="H104" s="6"/>
      <c r="I104" s="6"/>
      <c r="J104" s="6"/>
    </row>
    <row r="105" spans="2:10">
      <c r="B105" s="5"/>
      <c r="G105" s="6"/>
      <c r="H105" s="6"/>
      <c r="I105" s="6"/>
      <c r="J105" s="6"/>
    </row>
    <row r="106" spans="2:10">
      <c r="B106" s="5"/>
      <c r="G106" s="6"/>
      <c r="H106" s="6"/>
      <c r="I106" s="6"/>
      <c r="J106" s="6"/>
    </row>
    <row r="107" spans="2:10">
      <c r="B107" s="5"/>
      <c r="G107" s="6"/>
      <c r="H107" s="6"/>
      <c r="I107" s="6"/>
      <c r="J107" s="6"/>
    </row>
    <row r="108" spans="2:10">
      <c r="B108" s="5"/>
      <c r="G108" s="6"/>
      <c r="H108" s="6"/>
      <c r="I108" s="6"/>
      <c r="J108" s="6"/>
    </row>
    <row r="109" spans="2:10">
      <c r="B109" s="5"/>
      <c r="G109" s="6"/>
      <c r="H109" s="6"/>
      <c r="I109" s="6"/>
      <c r="J109" s="6"/>
    </row>
    <row r="110" spans="2:10">
      <c r="B110" s="5"/>
      <c r="G110" s="6"/>
      <c r="H110" s="6"/>
      <c r="I110" s="6"/>
      <c r="J110" s="6"/>
    </row>
    <row r="111" spans="2:10">
      <c r="B111" s="5"/>
      <c r="G111" s="6"/>
      <c r="H111" s="6"/>
      <c r="I111" s="6"/>
      <c r="J111" s="6"/>
    </row>
    <row r="112" spans="2:10">
      <c r="B112" s="5"/>
      <c r="G112" s="6"/>
      <c r="H112" s="6"/>
      <c r="I112" s="6"/>
      <c r="J112" s="6"/>
    </row>
    <row r="113" spans="2:10">
      <c r="B113" s="5"/>
      <c r="G113" s="6"/>
      <c r="H113" s="6"/>
      <c r="I113" s="6"/>
      <c r="J113" s="6"/>
    </row>
    <row r="114" spans="2:10">
      <c r="B114" s="5"/>
      <c r="G114" s="6"/>
      <c r="H114" s="6"/>
      <c r="I114" s="6"/>
      <c r="J114" s="6"/>
    </row>
    <row r="115" spans="2:10">
      <c r="B115" s="5"/>
      <c r="G115" s="6"/>
      <c r="H115" s="6"/>
      <c r="I115" s="6"/>
      <c r="J115" s="6"/>
    </row>
    <row r="116" spans="2:10">
      <c r="B116" s="5"/>
      <c r="G116" s="6"/>
      <c r="H116" s="6"/>
      <c r="I116" s="6"/>
      <c r="J116" s="6"/>
    </row>
    <row r="117" spans="2:10">
      <c r="B117" s="5"/>
      <c r="G117" s="6"/>
      <c r="H117" s="6"/>
      <c r="I117" s="6"/>
      <c r="J117" s="6"/>
    </row>
    <row r="118" spans="2:10">
      <c r="B118" s="5"/>
      <c r="G118" s="6"/>
      <c r="H118" s="6"/>
      <c r="I118" s="6"/>
      <c r="J118" s="6"/>
    </row>
    <row r="119" spans="2:10">
      <c r="B119" s="5"/>
      <c r="G119" s="6"/>
      <c r="H119" s="6"/>
      <c r="I119" s="6"/>
      <c r="J119" s="6"/>
    </row>
    <row r="120" spans="2:10">
      <c r="B120" s="5"/>
      <c r="G120" s="6"/>
      <c r="H120" s="6"/>
      <c r="I120" s="6"/>
      <c r="J120" s="6"/>
    </row>
    <row r="121" spans="2:10">
      <c r="B121" s="5"/>
      <c r="G121" s="6"/>
      <c r="H121" s="6"/>
      <c r="I121" s="6"/>
      <c r="J121" s="6"/>
    </row>
    <row r="122" spans="2:10">
      <c r="B122" s="5"/>
      <c r="G122" s="6"/>
      <c r="H122" s="6"/>
      <c r="I122" s="6"/>
      <c r="J122" s="6"/>
    </row>
    <row r="123" spans="2:10">
      <c r="B123" s="5"/>
      <c r="G123" s="6"/>
      <c r="H123" s="6"/>
      <c r="I123" s="6"/>
      <c r="J123" s="6"/>
    </row>
    <row r="124" spans="2:10">
      <c r="B124" s="5"/>
      <c r="G124" s="6"/>
      <c r="H124" s="6"/>
      <c r="I124" s="6"/>
      <c r="J124" s="6"/>
    </row>
    <row r="125" spans="2:10">
      <c r="B125" s="5"/>
      <c r="G125" s="6"/>
      <c r="H125" s="6"/>
      <c r="I125" s="6"/>
      <c r="J125" s="6"/>
    </row>
    <row r="126" spans="2:10">
      <c r="B126" s="5"/>
      <c r="G126" s="6"/>
      <c r="H126" s="6"/>
      <c r="I126" s="6"/>
      <c r="J126" s="6"/>
    </row>
    <row r="127" spans="2:10">
      <c r="B127" s="5"/>
      <c r="G127" s="6"/>
      <c r="H127" s="6"/>
      <c r="I127" s="6"/>
      <c r="J127" s="6"/>
    </row>
    <row r="128" spans="2:10">
      <c r="B128" s="5"/>
      <c r="G128" s="6"/>
      <c r="H128" s="6"/>
      <c r="I128" s="6"/>
      <c r="J128" s="6"/>
    </row>
    <row r="129" spans="2:10">
      <c r="B129" s="5"/>
      <c r="G129" s="6"/>
      <c r="H129" s="6"/>
      <c r="I129" s="6"/>
      <c r="J129" s="6"/>
    </row>
    <row r="130" spans="2:10">
      <c r="B130" s="5"/>
      <c r="G130" s="6"/>
      <c r="H130" s="6"/>
      <c r="I130" s="6"/>
      <c r="J130" s="6"/>
    </row>
    <row r="131" spans="2:10">
      <c r="B131" s="5"/>
      <c r="G131" s="6"/>
      <c r="H131" s="6"/>
      <c r="I131" s="6"/>
      <c r="J131" s="6"/>
    </row>
    <row r="132" spans="2:10">
      <c r="B132" s="5"/>
      <c r="G132" s="6"/>
      <c r="H132" s="6"/>
      <c r="I132" s="6"/>
      <c r="J132" s="6"/>
    </row>
    <row r="133" spans="2:10">
      <c r="B133" s="5"/>
      <c r="G133" s="6"/>
      <c r="H133" s="6"/>
      <c r="I133" s="6"/>
      <c r="J133" s="6"/>
    </row>
    <row r="134" spans="2:10">
      <c r="B134" s="5"/>
      <c r="G134" s="6"/>
      <c r="H134" s="6"/>
      <c r="I134" s="6"/>
      <c r="J134" s="6"/>
    </row>
    <row r="135" spans="2:10">
      <c r="B135" s="5"/>
      <c r="G135" s="6"/>
      <c r="H135" s="6"/>
      <c r="I135" s="6"/>
      <c r="J135" s="6"/>
    </row>
    <row r="136" spans="2:10">
      <c r="B136" s="5"/>
      <c r="G136" s="6"/>
      <c r="H136" s="6"/>
      <c r="I136" s="6"/>
      <c r="J136" s="6"/>
    </row>
    <row r="137" spans="2:10">
      <c r="B137" s="5"/>
      <c r="G137" s="6"/>
      <c r="H137" s="6"/>
      <c r="I137" s="6"/>
      <c r="J137" s="6"/>
    </row>
  </sheetData>
  <mergeCells count="6">
    <mergeCell ref="B70:J70"/>
    <mergeCell ref="B3:J3"/>
    <mergeCell ref="B4:J4"/>
    <mergeCell ref="B20:J20"/>
    <mergeCell ref="B37:J37"/>
    <mergeCell ref="B64:J64"/>
  </mergeCells>
  <conditionalFormatting sqref="G9:J70">
    <cfRule type="containsText" dxfId="0" priority="1" operator="containsText" text="Input needed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9869D"/>
  </sheetPr>
  <dimension ref="A1:J47"/>
  <sheetViews>
    <sheetView showGridLines="0" workbookViewId="0">
      <pane ySplit="4" topLeftCell="A5" activePane="bottomLeft" state="frozen"/>
      <selection pane="bottomLeft"/>
    </sheetView>
  </sheetViews>
  <sheetFormatPr defaultRowHeight="13.5"/>
  <cols>
    <col min="1" max="1" width="2" customWidth="1"/>
    <col min="2" max="2" width="20" customWidth="1"/>
    <col min="3" max="3" width="28.75" customWidth="1"/>
    <col min="4" max="4" width="11.25" customWidth="1"/>
    <col min="5" max="5" width="21.25" customWidth="1"/>
    <col min="6" max="6" width="13.75" customWidth="1"/>
    <col min="7" max="7" width="12.5" customWidth="1"/>
    <col min="8" max="8" width="13.125" customWidth="1"/>
    <col min="9" max="9" width="2.5" customWidth="1"/>
    <col min="10" max="10" width="48.75" customWidth="1"/>
  </cols>
  <sheetData>
    <row r="1" spans="1:10" ht="2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7.75" customHeight="1">
      <c r="A2" s="1"/>
      <c r="B2" s="2" t="s">
        <v>95</v>
      </c>
      <c r="C2" s="1"/>
      <c r="D2" s="1"/>
      <c r="E2" s="1"/>
      <c r="F2" s="1"/>
      <c r="G2" s="1"/>
      <c r="H2" s="1"/>
      <c r="I2" s="1"/>
      <c r="J2" s="1"/>
    </row>
    <row r="3" spans="1:10" ht="25.5" customHeight="1">
      <c r="A3" s="1"/>
      <c r="B3" s="24" t="s">
        <v>96</v>
      </c>
      <c r="C3" s="24"/>
      <c r="D3" s="24"/>
      <c r="E3" s="24"/>
      <c r="F3" s="24"/>
      <c r="G3" s="24"/>
      <c r="H3" s="24"/>
      <c r="I3" s="24"/>
      <c r="J3" s="24"/>
    </row>
    <row r="4" spans="1:10" ht="21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33.75" customHeight="1">
      <c r="A5" s="1"/>
      <c r="B5" s="12" t="s">
        <v>69</v>
      </c>
      <c r="C5" s="12" t="s">
        <v>97</v>
      </c>
      <c r="D5" s="12" t="s">
        <v>98</v>
      </c>
      <c r="E5" s="12" t="s">
        <v>99</v>
      </c>
      <c r="F5" s="1"/>
      <c r="G5" s="1"/>
      <c r="H5" s="1"/>
      <c r="I5" s="1"/>
      <c r="J5" s="1"/>
    </row>
    <row r="6" spans="1:10" ht="31.5" customHeight="1">
      <c r="A6" s="1"/>
      <c r="B6" s="1" t="s">
        <v>100</v>
      </c>
      <c r="C6" s="19">
        <v>8</v>
      </c>
      <c r="D6" s="19">
        <v>88</v>
      </c>
      <c r="E6" s="19">
        <v>264</v>
      </c>
      <c r="F6" s="1"/>
      <c r="G6" s="1"/>
      <c r="H6" s="1"/>
      <c r="I6" s="1"/>
      <c r="J6" s="7" t="s">
        <v>101</v>
      </c>
    </row>
    <row r="7" spans="1:10" ht="31.5" customHeight="1">
      <c r="A7" s="1"/>
      <c r="B7" s="1" t="s">
        <v>102</v>
      </c>
      <c r="C7" s="19">
        <v>8</v>
      </c>
      <c r="D7" s="19">
        <v>88</v>
      </c>
      <c r="E7" s="19">
        <v>264</v>
      </c>
      <c r="F7" s="1"/>
      <c r="G7" s="1"/>
      <c r="H7" s="1"/>
      <c r="I7" s="1"/>
      <c r="J7" s="7"/>
    </row>
    <row r="8" spans="1:10" ht="21" customHeight="1">
      <c r="A8" s="1"/>
      <c r="B8" s="1"/>
      <c r="C8" s="1"/>
      <c r="D8" s="1"/>
      <c r="E8" s="1"/>
      <c r="F8" s="1"/>
      <c r="G8" s="1"/>
      <c r="H8" s="1"/>
      <c r="I8" s="1"/>
      <c r="J8" s="7"/>
    </row>
    <row r="9" spans="1:10" ht="21" customHeight="1">
      <c r="A9" s="1"/>
      <c r="B9" s="1"/>
      <c r="C9" s="1"/>
      <c r="D9" s="1"/>
      <c r="E9" s="1"/>
      <c r="F9" s="1"/>
      <c r="G9" s="1"/>
      <c r="H9" s="1"/>
      <c r="I9" s="1"/>
      <c r="J9" s="7"/>
    </row>
    <row r="10" spans="1:10" ht="23.25" customHeight="1">
      <c r="A10" s="1"/>
      <c r="B10" s="9" t="s">
        <v>103</v>
      </c>
      <c r="C10" s="9"/>
      <c r="D10" s="9"/>
      <c r="E10" s="9"/>
      <c r="F10" s="9"/>
      <c r="G10" s="9"/>
      <c r="H10" s="9"/>
      <c r="I10" s="9"/>
      <c r="J10" s="21"/>
    </row>
    <row r="11" spans="1:10" ht="33.75" customHeight="1">
      <c r="A11" s="1"/>
      <c r="B11" s="12" t="s">
        <v>8</v>
      </c>
      <c r="C11" s="12" t="s">
        <v>9</v>
      </c>
      <c r="D11" s="12" t="s">
        <v>10</v>
      </c>
      <c r="E11" s="12" t="s">
        <v>11</v>
      </c>
      <c r="F11" s="12" t="s">
        <v>104</v>
      </c>
      <c r="G11" s="12" t="s">
        <v>105</v>
      </c>
      <c r="H11" s="1"/>
      <c r="I11" s="1"/>
      <c r="J11" s="7"/>
    </row>
    <row r="12" spans="1:10" ht="39" customHeight="1">
      <c r="A12" s="1"/>
      <c r="B12" s="3" t="s">
        <v>106</v>
      </c>
      <c r="C12" s="14" t="s">
        <v>107</v>
      </c>
      <c r="D12" s="14" t="s">
        <v>19</v>
      </c>
      <c r="E12" s="14" t="s">
        <v>108</v>
      </c>
      <c r="F12" s="23">
        <v>1</v>
      </c>
      <c r="G12" s="19">
        <v>2</v>
      </c>
      <c r="H12" s="1"/>
      <c r="I12" s="1"/>
      <c r="J12" s="7" t="s">
        <v>109</v>
      </c>
    </row>
    <row r="13" spans="1:10" ht="39" customHeight="1">
      <c r="A13" s="1"/>
      <c r="B13" s="15" t="s">
        <v>110</v>
      </c>
      <c r="C13" s="18" t="s">
        <v>111</v>
      </c>
      <c r="D13" s="18" t="s">
        <v>19</v>
      </c>
      <c r="E13" s="18" t="s">
        <v>108</v>
      </c>
      <c r="F13" s="23">
        <v>1</v>
      </c>
      <c r="G13" s="19">
        <v>1</v>
      </c>
      <c r="H13" s="16"/>
      <c r="I13" s="16"/>
      <c r="J13" s="22" t="s">
        <v>112</v>
      </c>
    </row>
    <row r="14" spans="1:10" ht="39" customHeight="1">
      <c r="A14" s="1"/>
      <c r="B14" s="3" t="s">
        <v>113</v>
      </c>
      <c r="C14" s="14" t="s">
        <v>114</v>
      </c>
      <c r="D14" s="14" t="s">
        <v>19</v>
      </c>
      <c r="E14" s="14" t="s">
        <v>108</v>
      </c>
      <c r="F14" s="23">
        <v>0</v>
      </c>
      <c r="G14" s="19">
        <v>1</v>
      </c>
      <c r="H14" s="1"/>
      <c r="I14" s="1"/>
      <c r="J14" s="7" t="s">
        <v>115</v>
      </c>
    </row>
    <row r="15" spans="1:10" ht="39" customHeight="1">
      <c r="A15" s="1"/>
      <c r="B15" s="15" t="s">
        <v>116</v>
      </c>
      <c r="C15" s="18" t="s">
        <v>22</v>
      </c>
      <c r="D15" s="18" t="s">
        <v>19</v>
      </c>
      <c r="E15" s="18" t="s">
        <v>108</v>
      </c>
      <c r="F15" s="23">
        <v>1</v>
      </c>
      <c r="G15" s="19">
        <v>1</v>
      </c>
      <c r="H15" s="16"/>
      <c r="I15" s="16"/>
      <c r="J15" s="22" t="s">
        <v>117</v>
      </c>
    </row>
    <row r="16" spans="1:10" ht="39" customHeight="1">
      <c r="A16" s="1"/>
      <c r="B16" s="3" t="s">
        <v>118</v>
      </c>
      <c r="C16" s="14" t="s">
        <v>119</v>
      </c>
      <c r="D16" s="14" t="s">
        <v>19</v>
      </c>
      <c r="E16" s="14" t="s">
        <v>120</v>
      </c>
      <c r="F16" s="23">
        <v>1</v>
      </c>
      <c r="G16" s="19">
        <v>0</v>
      </c>
      <c r="H16" s="1"/>
      <c r="I16" s="1"/>
      <c r="J16" s="7" t="s">
        <v>121</v>
      </c>
    </row>
    <row r="17" spans="1:10" ht="39" customHeight="1">
      <c r="A17" s="1"/>
      <c r="B17" s="15" t="s">
        <v>122</v>
      </c>
      <c r="C17" s="18" t="s">
        <v>123</v>
      </c>
      <c r="D17" s="18" t="s">
        <v>26</v>
      </c>
      <c r="E17" s="18" t="s">
        <v>124</v>
      </c>
      <c r="F17" s="23">
        <v>1</v>
      </c>
      <c r="G17" s="19">
        <v>0</v>
      </c>
      <c r="H17" s="16"/>
      <c r="I17" s="16"/>
      <c r="J17" s="22" t="s">
        <v>125</v>
      </c>
    </row>
    <row r="18" spans="1:10" ht="39" customHeight="1">
      <c r="A18" s="1"/>
      <c r="B18" s="3" t="s">
        <v>126</v>
      </c>
      <c r="C18" s="14" t="s">
        <v>30</v>
      </c>
      <c r="D18" s="14" t="s">
        <v>19</v>
      </c>
      <c r="E18" s="14" t="s">
        <v>127</v>
      </c>
      <c r="F18" s="23">
        <v>1</v>
      </c>
      <c r="G18" s="19">
        <v>2</v>
      </c>
      <c r="H18" s="1"/>
      <c r="I18" s="1"/>
      <c r="J18" s="7" t="s">
        <v>128</v>
      </c>
    </row>
    <row r="19" spans="1:10" ht="39" customHeight="1">
      <c r="A19" s="1"/>
      <c r="B19" s="15" t="s">
        <v>129</v>
      </c>
      <c r="C19" s="18" t="s">
        <v>130</v>
      </c>
      <c r="D19" s="18" t="s">
        <v>19</v>
      </c>
      <c r="E19" s="18" t="s">
        <v>46</v>
      </c>
      <c r="F19" s="23">
        <v>1</v>
      </c>
      <c r="G19" s="19">
        <v>1</v>
      </c>
      <c r="H19" s="16"/>
      <c r="I19" s="16"/>
      <c r="J19" s="22" t="s">
        <v>131</v>
      </c>
    </row>
    <row r="20" spans="1:10" ht="39" customHeight="1">
      <c r="A20" s="1"/>
      <c r="B20" s="3" t="s">
        <v>132</v>
      </c>
      <c r="C20" s="14" t="s">
        <v>133</v>
      </c>
      <c r="D20" s="14" t="s">
        <v>19</v>
      </c>
      <c r="E20" s="14" t="s">
        <v>46</v>
      </c>
      <c r="F20" s="23">
        <v>1</v>
      </c>
      <c r="G20" s="19">
        <v>1</v>
      </c>
      <c r="H20" s="1"/>
      <c r="I20" s="1"/>
      <c r="J20" s="7" t="s">
        <v>134</v>
      </c>
    </row>
    <row r="21" spans="1:10" ht="39" customHeight="1">
      <c r="A21" s="1"/>
      <c r="B21" s="15" t="s">
        <v>135</v>
      </c>
      <c r="C21" s="18" t="s">
        <v>136</v>
      </c>
      <c r="D21" s="18" t="s">
        <v>25</v>
      </c>
      <c r="E21" s="18" t="s">
        <v>46</v>
      </c>
      <c r="F21" s="23">
        <v>2</v>
      </c>
      <c r="G21" s="19">
        <v>3</v>
      </c>
      <c r="H21" s="16"/>
      <c r="I21" s="16"/>
      <c r="J21" s="22" t="s">
        <v>137</v>
      </c>
    </row>
    <row r="22" spans="1:10" ht="21" customHeight="1">
      <c r="A22" s="1"/>
      <c r="B22" s="3"/>
      <c r="C22" s="1"/>
      <c r="D22" s="1"/>
      <c r="E22" s="1"/>
      <c r="F22" s="1"/>
      <c r="G22" s="1"/>
      <c r="H22" s="1"/>
      <c r="I22" s="1"/>
      <c r="J22" s="7"/>
    </row>
    <row r="23" spans="1:10" ht="21" customHeight="1">
      <c r="A23" s="1"/>
      <c r="B23" s="3"/>
      <c r="C23" s="1"/>
      <c r="D23" s="1"/>
      <c r="E23" s="1"/>
      <c r="F23" s="1"/>
      <c r="G23" s="1"/>
      <c r="H23" s="1"/>
      <c r="I23" s="1"/>
      <c r="J23" s="7"/>
    </row>
    <row r="24" spans="1:10" ht="23.25" customHeight="1">
      <c r="A24" s="1"/>
      <c r="B24" s="8" t="s">
        <v>138</v>
      </c>
      <c r="C24" s="9"/>
      <c r="D24" s="9"/>
      <c r="E24" s="9"/>
      <c r="F24" s="9"/>
      <c r="G24" s="9"/>
      <c r="H24" s="9"/>
      <c r="I24" s="9"/>
      <c r="J24" s="21"/>
    </row>
    <row r="25" spans="1:10" ht="33.75" customHeight="1">
      <c r="A25" s="1"/>
      <c r="B25" s="11" t="s">
        <v>85</v>
      </c>
      <c r="C25" s="12" t="s">
        <v>139</v>
      </c>
      <c r="D25" s="12" t="s">
        <v>10</v>
      </c>
      <c r="E25" s="12" t="s">
        <v>11</v>
      </c>
      <c r="F25" s="12" t="s">
        <v>12</v>
      </c>
      <c r="G25" s="12" t="s">
        <v>104</v>
      </c>
      <c r="H25" s="12" t="s">
        <v>105</v>
      </c>
      <c r="I25" s="1"/>
      <c r="J25" s="7"/>
    </row>
    <row r="26" spans="1:10" ht="39" customHeight="1">
      <c r="A26" s="1"/>
      <c r="B26" s="3" t="s">
        <v>140</v>
      </c>
      <c r="C26" s="14" t="s">
        <v>141</v>
      </c>
      <c r="D26" s="14" t="s">
        <v>19</v>
      </c>
      <c r="E26" s="14" t="s">
        <v>46</v>
      </c>
      <c r="F26" s="14" t="s">
        <v>142</v>
      </c>
      <c r="G26" s="19">
        <v>2</v>
      </c>
      <c r="H26" s="19">
        <v>2</v>
      </c>
      <c r="I26" s="1"/>
      <c r="J26" s="7" t="s">
        <v>143</v>
      </c>
    </row>
    <row r="27" spans="1:10" ht="39" customHeight="1">
      <c r="A27" s="1"/>
      <c r="B27" s="15" t="s">
        <v>144</v>
      </c>
      <c r="C27" s="18" t="s">
        <v>145</v>
      </c>
      <c r="D27" s="18" t="s">
        <v>19</v>
      </c>
      <c r="E27" s="18" t="s">
        <v>108</v>
      </c>
      <c r="F27" s="18" t="s">
        <v>146</v>
      </c>
      <c r="G27" s="16">
        <f>IF(ISNUMBER(F12),F12,"Input needed")</f>
        <v>1</v>
      </c>
      <c r="H27" s="16">
        <f>IF(ISNUMBER(G12),G12,"Input needed")</f>
        <v>2</v>
      </c>
      <c r="I27" s="16"/>
      <c r="J27" s="22" t="s">
        <v>147</v>
      </c>
    </row>
    <row r="28" spans="1:10" ht="39" customHeight="1">
      <c r="A28" s="1"/>
      <c r="B28" s="3" t="s">
        <v>144</v>
      </c>
      <c r="C28" s="14" t="s">
        <v>148</v>
      </c>
      <c r="D28" s="14" t="s">
        <v>19</v>
      </c>
      <c r="E28" s="14" t="s">
        <v>108</v>
      </c>
      <c r="F28" s="14" t="s">
        <v>149</v>
      </c>
      <c r="G28" s="19">
        <v>1</v>
      </c>
      <c r="H28" s="19">
        <v>1</v>
      </c>
      <c r="I28" s="1"/>
      <c r="J28" s="7" t="s">
        <v>150</v>
      </c>
    </row>
    <row r="29" spans="1:10" ht="39" customHeight="1">
      <c r="A29" s="1"/>
      <c r="B29" s="15" t="s">
        <v>151</v>
      </c>
      <c r="C29" s="18" t="s">
        <v>148</v>
      </c>
      <c r="D29" s="18" t="s">
        <v>19</v>
      </c>
      <c r="E29" s="18" t="s">
        <v>108</v>
      </c>
      <c r="F29" s="18" t="s">
        <v>152</v>
      </c>
      <c r="G29" s="19">
        <v>1</v>
      </c>
      <c r="H29" s="19">
        <v>0</v>
      </c>
      <c r="I29" s="16"/>
      <c r="J29" s="22" t="s">
        <v>153</v>
      </c>
    </row>
    <row r="30" spans="1:10" ht="39" customHeight="1">
      <c r="A30" s="1"/>
      <c r="B30" s="3" t="s">
        <v>144</v>
      </c>
      <c r="C30" s="14" t="s">
        <v>154</v>
      </c>
      <c r="D30" s="14" t="s">
        <v>19</v>
      </c>
      <c r="E30" s="14" t="s">
        <v>108</v>
      </c>
      <c r="F30" s="14" t="s">
        <v>155</v>
      </c>
      <c r="G30" s="1">
        <f>IF(ISNUMBER(F14),F14,"Input needed")</f>
        <v>0</v>
      </c>
      <c r="H30" s="1">
        <f>IF(ISNUMBER(G14),G14,"Input needed")</f>
        <v>1</v>
      </c>
      <c r="I30" s="1"/>
      <c r="J30" s="7" t="s">
        <v>156</v>
      </c>
    </row>
    <row r="31" spans="1:10" ht="39" customHeight="1">
      <c r="A31" s="1"/>
      <c r="B31" s="15" t="s">
        <v>144</v>
      </c>
      <c r="C31" s="18" t="s">
        <v>157</v>
      </c>
      <c r="D31" s="18" t="s">
        <v>19</v>
      </c>
      <c r="E31" s="18" t="s">
        <v>108</v>
      </c>
      <c r="F31" s="18" t="s">
        <v>158</v>
      </c>
      <c r="G31" s="16">
        <f>IF(ISNUMBER(F13),F13,"Input needed")</f>
        <v>1</v>
      </c>
      <c r="H31" s="16">
        <f>IF(ISNUMBER(G13),G13,"Input needed")</f>
        <v>1</v>
      </c>
      <c r="I31" s="16"/>
      <c r="J31" s="22" t="s">
        <v>159</v>
      </c>
    </row>
    <row r="32" spans="1:10" ht="21" customHeight="1">
      <c r="A32" s="1"/>
      <c r="B32" s="3"/>
      <c r="C32" s="1"/>
      <c r="D32" s="1"/>
      <c r="E32" s="1"/>
      <c r="F32" s="1"/>
      <c r="G32" s="1"/>
      <c r="H32" s="1"/>
      <c r="I32" s="1"/>
      <c r="J32" s="7"/>
    </row>
    <row r="33" spans="1:10" ht="21" customHeight="1">
      <c r="A33" s="1"/>
      <c r="B33" s="3"/>
      <c r="C33" s="1"/>
      <c r="D33" s="1"/>
      <c r="E33" s="1"/>
      <c r="F33" s="1"/>
      <c r="G33" s="1"/>
      <c r="H33" s="1"/>
      <c r="I33" s="1"/>
      <c r="J33" s="7"/>
    </row>
    <row r="34" spans="1:10" ht="23.25" customHeight="1">
      <c r="A34" s="1"/>
      <c r="B34" s="8" t="s">
        <v>160</v>
      </c>
      <c r="C34" s="9"/>
      <c r="D34" s="9"/>
      <c r="E34" s="9"/>
      <c r="F34" s="9"/>
      <c r="G34" s="9"/>
      <c r="H34" s="9"/>
      <c r="I34" s="9"/>
      <c r="J34" s="21"/>
    </row>
    <row r="35" spans="1:10" ht="33.75" customHeight="1">
      <c r="A35" s="1"/>
      <c r="B35" s="11" t="s">
        <v>8</v>
      </c>
      <c r="C35" s="12" t="s">
        <v>9</v>
      </c>
      <c r="D35" s="12" t="s">
        <v>10</v>
      </c>
      <c r="E35" s="12" t="s">
        <v>11</v>
      </c>
      <c r="F35" s="12" t="s">
        <v>161</v>
      </c>
      <c r="G35" s="1"/>
      <c r="H35" s="1"/>
      <c r="I35" s="1"/>
      <c r="J35" s="7"/>
    </row>
    <row r="36" spans="1:10" ht="33" customHeight="1">
      <c r="A36" s="1"/>
      <c r="B36" s="3" t="s">
        <v>162</v>
      </c>
      <c r="C36" s="1" t="s">
        <v>163</v>
      </c>
      <c r="D36" s="1" t="s">
        <v>19</v>
      </c>
      <c r="E36" s="1" t="s">
        <v>108</v>
      </c>
      <c r="F36" s="19">
        <v>1</v>
      </c>
      <c r="G36" s="1"/>
      <c r="H36" s="1"/>
      <c r="I36" s="1"/>
      <c r="J36" s="7" t="s">
        <v>164</v>
      </c>
    </row>
    <row r="37" spans="1:10" ht="21" customHeight="1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21" customHeight="1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23.25" customHeight="1">
      <c r="A39" s="1"/>
      <c r="B39" s="9" t="s">
        <v>165</v>
      </c>
      <c r="C39" s="9"/>
      <c r="D39" s="9"/>
      <c r="E39" s="9"/>
      <c r="F39" s="9"/>
      <c r="G39" s="9"/>
      <c r="H39" s="9"/>
      <c r="I39" s="9"/>
      <c r="J39" s="9"/>
    </row>
    <row r="40" spans="1:10" ht="28.5" customHeight="1">
      <c r="A40" s="1"/>
      <c r="B40" s="24" t="s">
        <v>166</v>
      </c>
      <c r="C40" s="24"/>
      <c r="D40" s="24"/>
      <c r="E40" s="24"/>
      <c r="F40" s="24"/>
      <c r="G40" s="24"/>
      <c r="H40" s="24"/>
      <c r="I40" s="24"/>
      <c r="J40" s="24"/>
    </row>
    <row r="41" spans="1:10" ht="28.5" customHeight="1">
      <c r="A41" s="1"/>
      <c r="B41" s="27" t="s">
        <v>167</v>
      </c>
      <c r="C41" s="27"/>
      <c r="D41" s="27"/>
      <c r="E41" s="27"/>
      <c r="F41" s="27"/>
      <c r="G41" s="27"/>
      <c r="H41" s="27"/>
      <c r="I41" s="27"/>
      <c r="J41" s="27"/>
    </row>
    <row r="42" spans="1:10" ht="28.5" customHeight="1">
      <c r="A42" s="1"/>
      <c r="B42" s="24" t="s">
        <v>168</v>
      </c>
      <c r="C42" s="24"/>
      <c r="D42" s="24"/>
      <c r="E42" s="24"/>
      <c r="F42" s="24"/>
      <c r="G42" s="24"/>
      <c r="H42" s="24"/>
      <c r="I42" s="24"/>
      <c r="J42" s="24"/>
    </row>
    <row r="43" spans="1:10" ht="28.5" customHeight="1">
      <c r="A43" s="1"/>
      <c r="B43" s="24" t="s">
        <v>169</v>
      </c>
      <c r="C43" s="24"/>
      <c r="D43" s="24"/>
      <c r="E43" s="24"/>
      <c r="F43" s="24"/>
      <c r="G43" s="24"/>
      <c r="H43" s="24"/>
      <c r="I43" s="24"/>
      <c r="J43" s="24"/>
    </row>
    <row r="44" spans="1:10" ht="28.5" customHeight="1">
      <c r="A44" s="1"/>
      <c r="B44" s="24" t="s">
        <v>170</v>
      </c>
      <c r="C44" s="24"/>
      <c r="D44" s="24"/>
      <c r="E44" s="24"/>
      <c r="F44" s="24"/>
      <c r="G44" s="24"/>
      <c r="H44" s="24"/>
      <c r="I44" s="24"/>
      <c r="J44" s="24"/>
    </row>
    <row r="45" spans="1:10" ht="28.5" customHeight="1">
      <c r="A45" s="1"/>
      <c r="B45" s="24" t="s">
        <v>171</v>
      </c>
      <c r="C45" s="24"/>
      <c r="D45" s="24"/>
      <c r="E45" s="24"/>
      <c r="F45" s="24"/>
      <c r="G45" s="24"/>
      <c r="H45" s="24"/>
      <c r="I45" s="24"/>
      <c r="J45" s="24"/>
    </row>
    <row r="46" spans="1:10" ht="28.5" customHeight="1">
      <c r="A46" s="1"/>
      <c r="B46" s="24" t="s">
        <v>172</v>
      </c>
      <c r="C46" s="24"/>
      <c r="D46" s="24"/>
      <c r="E46" s="24"/>
      <c r="F46" s="24"/>
      <c r="G46" s="24"/>
      <c r="H46" s="24"/>
      <c r="I46" s="24"/>
      <c r="J46" s="24"/>
    </row>
    <row r="47" spans="1:10" ht="28.5" customHeight="1">
      <c r="A47" s="1"/>
      <c r="B47" s="24" t="s">
        <v>173</v>
      </c>
      <c r="C47" s="24"/>
      <c r="D47" s="24"/>
      <c r="E47" s="24"/>
      <c r="F47" s="24"/>
      <c r="G47" s="24"/>
      <c r="H47" s="24"/>
      <c r="I47" s="24"/>
      <c r="J47" s="24"/>
    </row>
  </sheetData>
  <mergeCells count="9">
    <mergeCell ref="B44:J44"/>
    <mergeCell ref="B45:J45"/>
    <mergeCell ref="B46:J46"/>
    <mergeCell ref="B47:J47"/>
    <mergeCell ref="B3:J3"/>
    <mergeCell ref="B40:J40"/>
    <mergeCell ref="B41:J41"/>
    <mergeCell ref="B42:J42"/>
    <mergeCell ref="B43:J43"/>
  </mergeCells>
  <dataValidations count="1">
    <dataValidation type="whole" sqref="C6:E7 F36 G28:H29 G26:H26 F12:G21" xr:uid="{00000000-0002-0000-0200-000000000000}">
      <formula1>0</formula1>
      <formula2>1000000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FW FAB 1-5</vt:lpstr>
      <vt:lpstr>TW Supply and Return</vt:lpstr>
      <vt:lpstr>Edit Inputs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Brayden Gordon</cp:lastModifiedBy>
  <dcterms:created xsi:type="dcterms:W3CDTF">2026-10-06T18:16:27Z</dcterms:created>
  <dcterms:modified xsi:type="dcterms:W3CDTF">2026-10-06T18:16:27Z</dcterms:modified>
</cp:coreProperties>
</file>